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40" windowHeight="11595"/>
  </bookViews>
  <sheets>
    <sheet name="1 июля 2023" sheetId="4" r:id="rId1"/>
    <sheet name="Лист1" sheetId="1" r:id="rId2"/>
  </sheets>
  <definedNames>
    <definedName name="_xlnm._FilterDatabase" localSheetId="0" hidden="1">'1 июля 2023'!$B$5:$AG$55</definedName>
  </definedNames>
  <calcPr calcId="162913"/>
</workbook>
</file>

<file path=xl/calcChain.xml><?xml version="1.0" encoding="utf-8"?>
<calcChain xmlns="http://schemas.openxmlformats.org/spreadsheetml/2006/main">
  <c r="C17" i="4" l="1"/>
  <c r="C5" i="4" s="1"/>
  <c r="C6" i="4"/>
  <c r="D6" i="4"/>
  <c r="D17" i="4"/>
  <c r="D5" i="4" s="1"/>
  <c r="D21" i="4"/>
  <c r="C21" i="4"/>
  <c r="D27" i="4"/>
  <c r="C27" i="4"/>
  <c r="D31" i="4"/>
  <c r="C31" i="4"/>
  <c r="D33" i="4"/>
  <c r="C33" i="4"/>
  <c r="D40" i="4"/>
  <c r="C40" i="4"/>
  <c r="D45" i="4"/>
  <c r="C45" i="4"/>
  <c r="D51" i="4"/>
  <c r="C51" i="4"/>
  <c r="D54" i="4"/>
  <c r="C54" i="4"/>
  <c r="D56" i="4"/>
  <c r="C56" i="4"/>
  <c r="F49" i="4" l="1"/>
  <c r="F45" i="4" s="1"/>
  <c r="F9" i="4"/>
  <c r="F6" i="4"/>
  <c r="F7" i="4"/>
  <c r="G17" i="4"/>
  <c r="F17" i="4"/>
  <c r="F51" i="4"/>
  <c r="F40" i="4"/>
  <c r="F33" i="4"/>
  <c r="F27" i="4"/>
  <c r="F21" i="4"/>
  <c r="G6" i="4"/>
  <c r="G5" i="4" s="1"/>
  <c r="G56" i="4"/>
  <c r="F56" i="4"/>
  <c r="G54" i="4"/>
  <c r="F54" i="4"/>
  <c r="G51" i="4"/>
  <c r="G45" i="4"/>
  <c r="G40" i="4"/>
  <c r="G33" i="4"/>
  <c r="G31" i="4"/>
  <c r="F31" i="4"/>
  <c r="G27" i="4"/>
  <c r="G21" i="4"/>
  <c r="F5" i="4" l="1"/>
  <c r="H56" i="4"/>
  <c r="H54" i="4"/>
  <c r="H45" i="4"/>
  <c r="H33" i="4"/>
  <c r="H31" i="4"/>
  <c r="H6" i="4"/>
  <c r="E29" i="4"/>
  <c r="E23" i="4"/>
  <c r="H7" i="4"/>
  <c r="H8" i="4"/>
  <c r="H9" i="4"/>
  <c r="H10" i="4"/>
  <c r="H11" i="4"/>
  <c r="H13" i="4"/>
  <c r="H14" i="4"/>
  <c r="H18" i="4"/>
  <c r="H20" i="4"/>
  <c r="H22" i="4"/>
  <c r="H23" i="4"/>
  <c r="H24" i="4"/>
  <c r="H25" i="4"/>
  <c r="H26" i="4"/>
  <c r="H28" i="4"/>
  <c r="H29" i="4"/>
  <c r="H30" i="4"/>
  <c r="H32" i="4"/>
  <c r="H34" i="4"/>
  <c r="H35" i="4"/>
  <c r="H36" i="4"/>
  <c r="H37" i="4"/>
  <c r="H38" i="4"/>
  <c r="H39" i="4"/>
  <c r="H41" i="4"/>
  <c r="H42" i="4"/>
  <c r="H46" i="4"/>
  <c r="H47" i="4"/>
  <c r="H48" i="4"/>
  <c r="H49" i="4"/>
  <c r="H50" i="4"/>
  <c r="H52" i="4"/>
  <c r="H53" i="4"/>
  <c r="H55" i="4"/>
  <c r="H57" i="4"/>
  <c r="H21" i="4" l="1"/>
  <c r="H40" i="4"/>
  <c r="H17" i="4"/>
  <c r="H27" i="4"/>
  <c r="H5" i="4"/>
  <c r="H51" i="4"/>
  <c r="E6" i="4"/>
  <c r="E7" i="4"/>
  <c r="E8" i="4"/>
  <c r="E9" i="4"/>
  <c r="E11" i="4"/>
  <c r="E12" i="4"/>
  <c r="E15" i="4"/>
  <c r="E16" i="4"/>
  <c r="E17" i="4"/>
  <c r="E18" i="4"/>
  <c r="E19" i="4"/>
  <c r="E20" i="4"/>
  <c r="E21" i="4"/>
  <c r="E22" i="4"/>
  <c r="E24" i="4"/>
  <c r="E25" i="4"/>
  <c r="E26" i="4"/>
  <c r="E27" i="4"/>
  <c r="E28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" i="4"/>
</calcChain>
</file>

<file path=xl/sharedStrings.xml><?xml version="1.0" encoding="utf-8"?>
<sst xmlns="http://schemas.openxmlformats.org/spreadsheetml/2006/main" count="124" uniqueCount="116">
  <si>
    <t>Наименование показателя</t>
  </si>
  <si>
    <t xml:space="preserve">Расходы бюджета - всего
          в том числе: 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</si>
  <si>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</si>
  <si>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</si>
  <si>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</si>
  <si>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</si>
  <si>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</si>
  <si>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</si>
  <si>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</si>
  <si>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</si>
  <si>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-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</si>
  <si>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</si>
  <si>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</si>
  <si>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</si>
  <si>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</si>
  <si>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</si>
  <si>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</si>
  <si>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</si>
  <si>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</si>
  <si>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</si>
  <si>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</si>
  <si>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</si>
  <si>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</si>
  <si>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</si>
  <si>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</si>
  <si>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</si>
  <si>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</si>
  <si>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</si>
  <si>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</si>
  <si>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</si>
  <si>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</si>
  <si>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</si>
  <si>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</si>
  <si>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</si>
  <si>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</si>
  <si>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</si>
  <si>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</si>
  <si>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</si>
  <si>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</si>
  <si>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</si>
  <si>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</si>
  <si>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</si>
  <si>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</si>
  <si>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</si>
  <si>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</si>
  <si>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</si>
  <si>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</si>
  <si>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</si>
  <si>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</si>
  <si>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</si>
  <si>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</si>
  <si>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</si>
  <si>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</si>
  <si>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</si>
  <si>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</si>
  <si>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</si>
  <si>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</si>
  <si>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</si>
  <si>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</si>
  <si>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</si>
  <si>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</si>
  <si>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</si>
  <si>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</si>
  <si>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</si>
  <si>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</si>
  <si>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</si>
  <si>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</si>
  <si>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</si>
  <si>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</si>
  <si>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</si>
  <si>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</si>
  <si>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</si>
  <si>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</si>
  <si>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</si>
  <si>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</si>
  <si>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</si>
  <si>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</si>
  <si>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</si>
  <si>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</si>
  <si>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</si>
  <si>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</si>
  <si>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</si>
  <si>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</si>
  <si>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</si>
  <si>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</si>
  <si>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</si>
  <si>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</si>
  <si>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</si>
  <si>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</si>
  <si>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</si>
  <si>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</si>
  <si>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</si>
  <si>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</si>
  <si>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</si>
  <si>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</si>
  <si>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</si>
  <si>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</si>
  <si>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</si>
  <si>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</si>
  <si>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Результат исполнения бюджета (дефицит/профицит)</t>
  </si>
  <si>
    <t>0310</t>
  </si>
  <si>
    <t>0502</t>
  </si>
  <si>
    <t>0909</t>
  </si>
  <si>
    <t>Защита населения и территории от чрезвычайных ситуаций природного и техногенного характера, пожарная безопасность</t>
  </si>
  <si>
    <t>Коммунальное хозяйство</t>
  </si>
  <si>
    <t>Здравоохранение</t>
  </si>
  <si>
    <t>0900</t>
  </si>
  <si>
    <t xml:space="preserve">Другие вопросы в области здравоохранения </t>
  </si>
  <si>
    <t>Процент исполнения</t>
  </si>
  <si>
    <t>рублей</t>
  </si>
  <si>
    <t>Раздел, подраздел</t>
  </si>
  <si>
    <t>Утверждено на 01.10.2023 года</t>
  </si>
  <si>
    <t>Исполнено на 01.10.2023 года</t>
  </si>
  <si>
    <t>Сведения об исполнении расходов бюджета Борисовского района за 9 месяцев 2024 года в сравнении с запланированными значениями на соответствующий период и с соответстующим периодом 2023 года</t>
  </si>
  <si>
    <t>Утверждено на 01.10.2024 года</t>
  </si>
  <si>
    <t>Исполнено на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</si>
</sst>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2">
    <xf numFmtId="0" fontId="0" fillId="0" borderId="0" xfId="0"/>
    <xf numFmtId="49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left" wrapText="1" readingOrder="1"/>
    </xf>
    <xf numFmtId="0" fontId="3" fillId="0" borderId="3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 readingOrder="1"/>
    </xf>
    <xf numFmtId="49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wrapText="1" readingOrder="1"/>
    </xf>
    <xf numFmtId="0" fontId="6" fillId="0" borderId="0" xfId="0" applyFont="1"/>
    <xf numFmtId="0" fontId="5" fillId="2" borderId="2" xfId="1" applyNumberFormat="1" applyFont="1" applyFill="1" applyBorder="1" applyAlignment="1">
      <alignment horizontal="center" vertical="center" wrapText="1" readingOrder="1"/>
    </xf>
    <xf numFmtId="164" fontId="5" fillId="3" borderId="1" xfId="1" applyNumberFormat="1" applyFont="1" applyFill="1" applyBorder="1" applyAlignment="1">
      <alignment horizontal="center" vertical="center" wrapText="1" readingOrder="1"/>
    </xf>
    <xf numFmtId="164" fontId="2" fillId="3" borderId="1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center" wrapText="1" readingOrder="1"/>
    </xf>
    <xf numFmtId="4" fontId="8" fillId="0" borderId="7" xfId="0" applyNumberFormat="1" applyFont="1" applyBorder="1" applyAlignment="1" applyProtection="1">
      <alignment horizontal="center" vertical="center" wrapText="1"/>
    </xf>
    <xf numFmtId="164" fontId="9" fillId="0" borderId="8" xfId="0" applyNumberFormat="1" applyFont="1" applyBorder="1" applyAlignment="1" applyProtection="1">
      <alignment horizontal="right" vertical="center"/>
    </xf>
    <xf numFmtId="164" fontId="8" fillId="0" borderId="7" xfId="0" applyNumberFormat="1" applyFont="1" applyBorder="1" applyAlignment="1" applyProtection="1">
      <alignment horizontal="center" vertical="center" wrapText="1" readingOrder="1"/>
    </xf>
    <xf numFmtId="164" fontId="8" fillId="0" borderId="7" xfId="0" applyNumberFormat="1" applyFont="1" applyBorder="1" applyAlignment="1" applyProtection="1">
      <alignment horizontal="center" vertical="center" wrapText="1"/>
    </xf>
    <xf numFmtId="164" fontId="8" fillId="0" borderId="10" xfId="0" applyNumberFormat="1" applyFont="1" applyBorder="1" applyAlignment="1" applyProtection="1">
      <alignment horizontal="center" vertical="center" wrapText="1" readingOrder="1"/>
    </xf>
    <xf numFmtId="164" fontId="2" fillId="3" borderId="11" xfId="1" applyNumberFormat="1" applyFont="1" applyFill="1" applyBorder="1" applyAlignment="1">
      <alignment horizontal="center" vertical="center" wrapText="1" readingOrder="1"/>
    </xf>
    <xf numFmtId="4" fontId="8" fillId="0" borderId="10" xfId="0" applyNumberFormat="1" applyFont="1" applyBorder="1" applyAlignment="1" applyProtection="1">
      <alignment horizontal="center" vertical="center" wrapText="1"/>
    </xf>
    <xf numFmtId="164" fontId="5" fillId="3" borderId="13" xfId="1" applyNumberFormat="1" applyFont="1" applyFill="1" applyBorder="1" applyAlignment="1">
      <alignment horizontal="center" vertical="center" wrapText="1" readingOrder="1"/>
    </xf>
    <xf numFmtId="4" fontId="10" fillId="0" borderId="14" xfId="0" applyNumberFormat="1" applyFont="1" applyBorder="1" applyAlignment="1">
      <alignment horizontal="center" vertical="center"/>
    </xf>
    <xf numFmtId="164" fontId="5" fillId="3" borderId="15" xfId="1" applyNumberFormat="1" applyFont="1" applyFill="1" applyBorder="1" applyAlignment="1">
      <alignment horizontal="center" vertical="center" wrapText="1" readingOrder="1"/>
    </xf>
    <xf numFmtId="164" fontId="5" fillId="4" borderId="13" xfId="1" applyNumberFormat="1" applyFont="1" applyFill="1" applyBorder="1" applyAlignment="1">
      <alignment horizontal="center" vertical="center" wrapText="1" readingOrder="1"/>
    </xf>
    <xf numFmtId="164" fontId="5" fillId="4" borderId="12" xfId="1" applyNumberFormat="1" applyFont="1" applyFill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right" vertical="center" wrapText="1" readingOrder="1"/>
    </xf>
    <xf numFmtId="0" fontId="5" fillId="0" borderId="5" xfId="1" applyNumberFormat="1" applyFont="1" applyFill="1" applyBorder="1" applyAlignment="1">
      <alignment horizontal="right" vertical="center" wrapText="1" readingOrder="1"/>
    </xf>
    <xf numFmtId="0" fontId="5" fillId="0" borderId="6" xfId="1" applyNumberFormat="1" applyFont="1" applyFill="1" applyBorder="1" applyAlignment="1">
      <alignment horizontal="right" wrapText="1" readingOrder="1"/>
    </xf>
    <xf numFmtId="0" fontId="5" fillId="0" borderId="9" xfId="1" applyNumberFormat="1" applyFont="1" applyFill="1" applyBorder="1" applyAlignment="1">
      <alignment horizontal="right" wrapText="1" readingOrder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topLeftCell="A47" zoomScale="80" zoomScaleNormal="80" workbookViewId="0">
      <selection activeCell="A43" sqref="A43:XFD44"/>
    </sheetView>
  </sheetViews>
  <sheetFormatPr defaultRowHeight="15" x14ac:dyDescent="0.25"/>
  <cols>
    <col min="1" max="1" width="12.28515625" customWidth="1"/>
    <col min="2" max="2" width="34.28515625" customWidth="1"/>
    <col min="3" max="3" width="19.42578125" customWidth="1"/>
    <col min="4" max="4" width="20.28515625" customWidth="1"/>
    <col min="5" max="5" width="14.5703125" customWidth="1"/>
    <col min="6" max="6" width="17.85546875" bestFit="1" customWidth="1"/>
    <col min="7" max="7" width="18.85546875" customWidth="1"/>
    <col min="8" max="8" width="15" customWidth="1"/>
    <col min="12" max="12" width="12.7109375" bestFit="1" customWidth="1"/>
  </cols>
  <sheetData>
    <row r="1" spans="1:8" ht="54" customHeight="1" x14ac:dyDescent="0.25">
      <c r="A1" s="26" t="s">
        <v>113</v>
      </c>
      <c r="B1" s="26"/>
      <c r="C1" s="26"/>
      <c r="D1" s="26"/>
      <c r="E1" s="26"/>
      <c r="F1" s="26"/>
      <c r="G1" s="26"/>
      <c r="H1" s="26"/>
    </row>
    <row r="2" spans="1:8" ht="18.75" x14ac:dyDescent="0.25">
      <c r="A2" s="5"/>
      <c r="B2" s="5"/>
      <c r="C2" s="5"/>
      <c r="D2" s="5"/>
      <c r="E2" s="5"/>
      <c r="F2" s="5"/>
      <c r="G2" s="5"/>
      <c r="H2" s="5"/>
    </row>
    <row r="3" spans="1:8" ht="18.75" x14ac:dyDescent="0.25">
      <c r="A3" s="3"/>
      <c r="B3" s="3"/>
      <c r="C3" s="3"/>
      <c r="D3" s="3"/>
      <c r="E3" s="3"/>
      <c r="F3" s="3"/>
      <c r="G3" s="27" t="s">
        <v>109</v>
      </c>
      <c r="H3" s="27"/>
    </row>
    <row r="4" spans="1:8" ht="31.5" x14ac:dyDescent="0.25">
      <c r="A4" s="10" t="s">
        <v>110</v>
      </c>
      <c r="B4" s="10" t="s">
        <v>0</v>
      </c>
      <c r="C4" s="10" t="s">
        <v>111</v>
      </c>
      <c r="D4" s="10" t="s">
        <v>112</v>
      </c>
      <c r="E4" s="10" t="s">
        <v>108</v>
      </c>
      <c r="F4" s="10" t="s">
        <v>114</v>
      </c>
      <c r="G4" s="10" t="s">
        <v>115</v>
      </c>
      <c r="H4" s="10" t="s">
        <v>108</v>
      </c>
    </row>
    <row r="5" spans="1:8" ht="31.5" customHeight="1" x14ac:dyDescent="0.25">
      <c r="A5" s="28" t="s">
        <v>1</v>
      </c>
      <c r="B5" s="29"/>
      <c r="C5" s="15">
        <f>C6+C16+C17+C21+C27+C31+C33+C40+C45+C51+C54+C56</f>
        <v>1406547320.9999998</v>
      </c>
      <c r="D5" s="15">
        <f>D6+D16+D17+D21+D27+D31+D33+D40+D45+D51+D54+D56</f>
        <v>953031296.75999987</v>
      </c>
      <c r="E5" s="11">
        <f>D5/C5*100</f>
        <v>67.75678873586935</v>
      </c>
      <c r="F5" s="6">
        <f>F6+F17+F21+F27+F31+F33+F40+F45+F51+F54+F56</f>
        <v>1579830250</v>
      </c>
      <c r="G5" s="6">
        <f>G6+G17+G21+G27+G31+G33+G40+G45+G51+G54+G56</f>
        <v>1099729088.9700003</v>
      </c>
      <c r="H5" s="11">
        <f>G5/F5*100</f>
        <v>69.610585629057326</v>
      </c>
    </row>
    <row r="6" spans="1:8" ht="31.5" x14ac:dyDescent="0.25">
      <c r="A6" s="7" t="s">
        <v>3</v>
      </c>
      <c r="B6" s="13" t="s">
        <v>2</v>
      </c>
      <c r="C6" s="6">
        <f>C7+C8+C9+C10+C11+C12+C13+C14</f>
        <v>97886285.230000004</v>
      </c>
      <c r="D6" s="6">
        <f>D7+D8+D9+D10+D11+D12+D13+D14</f>
        <v>63855857.839999996</v>
      </c>
      <c r="E6" s="11">
        <f t="shared" ref="E6:E57" si="0">D6/C6*100</f>
        <v>65.234734048758824</v>
      </c>
      <c r="F6" s="6">
        <f>F7+F8+F9+F10+F11+F12+F13+F14</f>
        <v>95284826.519999996</v>
      </c>
      <c r="G6" s="6">
        <f>G7+G8+G9+G10+G11+G12+G13+G14</f>
        <v>67193737.549999997</v>
      </c>
      <c r="H6" s="11">
        <f t="shared" ref="H6:H57" si="1">G6/F6*100</f>
        <v>70.518822360343208</v>
      </c>
    </row>
    <row r="7" spans="1:8" ht="63" x14ac:dyDescent="0.25">
      <c r="A7" s="1" t="s">
        <v>5</v>
      </c>
      <c r="B7" s="2" t="s">
        <v>4</v>
      </c>
      <c r="C7" s="16">
        <v>1908924.64</v>
      </c>
      <c r="D7" s="16">
        <v>975912.3</v>
      </c>
      <c r="E7" s="12">
        <f t="shared" si="0"/>
        <v>51.123668244965401</v>
      </c>
      <c r="F7" s="14">
        <f>3889000+350000</f>
        <v>4239000</v>
      </c>
      <c r="G7" s="14">
        <v>3308870.71</v>
      </c>
      <c r="H7" s="12">
        <f t="shared" si="1"/>
        <v>78.057813399386646</v>
      </c>
    </row>
    <row r="8" spans="1:8" ht="94.5" x14ac:dyDescent="0.25">
      <c r="A8" s="1" t="s">
        <v>7</v>
      </c>
      <c r="B8" s="2" t="s">
        <v>6</v>
      </c>
      <c r="C8" s="16">
        <v>425300</v>
      </c>
      <c r="D8" s="16">
        <v>376217.21</v>
      </c>
      <c r="E8" s="12">
        <f t="shared" si="0"/>
        <v>88.459254643780866</v>
      </c>
      <c r="F8" s="14">
        <v>1850400</v>
      </c>
      <c r="G8" s="14">
        <v>379977.08</v>
      </c>
      <c r="H8" s="12">
        <f t="shared" si="1"/>
        <v>20.534861651534804</v>
      </c>
    </row>
    <row r="9" spans="1:8" ht="126" x14ac:dyDescent="0.25">
      <c r="A9" s="1" t="s">
        <v>9</v>
      </c>
      <c r="B9" s="2" t="s">
        <v>8</v>
      </c>
      <c r="C9" s="16">
        <v>56922218.359999999</v>
      </c>
      <c r="D9" s="16">
        <v>43832176.32</v>
      </c>
      <c r="E9" s="12">
        <f t="shared" si="0"/>
        <v>77.003633348909418</v>
      </c>
      <c r="F9" s="14">
        <f>59079672</f>
        <v>59079672</v>
      </c>
      <c r="G9" s="14">
        <v>44646717.57</v>
      </c>
      <c r="H9" s="12">
        <f t="shared" si="1"/>
        <v>75.570354503660752</v>
      </c>
    </row>
    <row r="10" spans="1:8" ht="15.75" x14ac:dyDescent="0.25">
      <c r="A10" s="1" t="s">
        <v>12</v>
      </c>
      <c r="B10" s="2" t="s">
        <v>11</v>
      </c>
      <c r="C10" s="16">
        <v>1000</v>
      </c>
      <c r="D10" s="16">
        <v>0</v>
      </c>
      <c r="E10" s="12" t="s">
        <v>10</v>
      </c>
      <c r="F10" s="14">
        <v>3500</v>
      </c>
      <c r="G10" s="14">
        <v>0</v>
      </c>
      <c r="H10" s="12">
        <f t="shared" si="1"/>
        <v>0</v>
      </c>
    </row>
    <row r="11" spans="1:8" ht="78.75" x14ac:dyDescent="0.25">
      <c r="A11" s="1" t="s">
        <v>14</v>
      </c>
      <c r="B11" s="2" t="s">
        <v>13</v>
      </c>
      <c r="C11" s="16">
        <v>23751900</v>
      </c>
      <c r="D11" s="16">
        <v>15040429.15</v>
      </c>
      <c r="E11" s="12">
        <f t="shared" si="0"/>
        <v>63.323056892290722</v>
      </c>
      <c r="F11" s="14">
        <v>24552500</v>
      </c>
      <c r="G11" s="14">
        <v>16084971.49</v>
      </c>
      <c r="H11" s="12">
        <f t="shared" si="1"/>
        <v>65.512560798289371</v>
      </c>
    </row>
    <row r="12" spans="1:8" ht="31.5" x14ac:dyDescent="0.25">
      <c r="A12" s="1" t="s">
        <v>16</v>
      </c>
      <c r="B12" s="2" t="s">
        <v>15</v>
      </c>
      <c r="C12" s="16">
        <v>3119000</v>
      </c>
      <c r="D12" s="16">
        <v>3119000</v>
      </c>
      <c r="E12" s="12">
        <f t="shared" si="0"/>
        <v>100</v>
      </c>
      <c r="F12" s="4"/>
      <c r="G12" s="4"/>
      <c r="H12" s="12">
        <v>0</v>
      </c>
    </row>
    <row r="13" spans="1:8" ht="15.75" x14ac:dyDescent="0.25">
      <c r="A13" s="1" t="s">
        <v>18</v>
      </c>
      <c r="B13" s="2" t="s">
        <v>17</v>
      </c>
      <c r="C13" s="16">
        <v>11072942.23</v>
      </c>
      <c r="D13" s="16">
        <v>0</v>
      </c>
      <c r="E13" s="12" t="s">
        <v>10</v>
      </c>
      <c r="F13" s="14">
        <v>2343754.52</v>
      </c>
      <c r="G13" s="14">
        <v>0</v>
      </c>
      <c r="H13" s="12">
        <f t="shared" si="1"/>
        <v>0</v>
      </c>
    </row>
    <row r="14" spans="1:8" ht="31.5" x14ac:dyDescent="0.25">
      <c r="A14" s="1" t="s">
        <v>20</v>
      </c>
      <c r="B14" s="2" t="s">
        <v>19</v>
      </c>
      <c r="C14" s="16">
        <v>685000</v>
      </c>
      <c r="D14" s="16">
        <v>512122.86</v>
      </c>
      <c r="E14" s="12" t="s">
        <v>10</v>
      </c>
      <c r="F14" s="14">
        <v>3216000</v>
      </c>
      <c r="G14" s="14">
        <v>2773200.7</v>
      </c>
      <c r="H14" s="12">
        <f t="shared" si="1"/>
        <v>86.231365049751247</v>
      </c>
    </row>
    <row r="15" spans="1:8" s="9" customFormat="1" ht="15.75" hidden="1" customHeight="1" x14ac:dyDescent="0.25">
      <c r="A15" s="7" t="s">
        <v>22</v>
      </c>
      <c r="B15" s="8" t="s">
        <v>21</v>
      </c>
      <c r="C15" s="6">
        <v>0</v>
      </c>
      <c r="D15" s="6">
        <v>0</v>
      </c>
      <c r="E15" s="11" t="e">
        <f t="shared" si="0"/>
        <v>#DIV/0!</v>
      </c>
      <c r="F15" s="6"/>
      <c r="G15" s="6"/>
      <c r="H15" s="11"/>
    </row>
    <row r="16" spans="1:8" ht="31.5" hidden="1" customHeight="1" x14ac:dyDescent="0.25">
      <c r="A16" s="1" t="s">
        <v>24</v>
      </c>
      <c r="B16" s="2" t="s">
        <v>23</v>
      </c>
      <c r="C16" s="4"/>
      <c r="D16" s="4"/>
      <c r="E16" s="12" t="e">
        <f t="shared" si="0"/>
        <v>#DIV/0!</v>
      </c>
      <c r="F16" s="4"/>
      <c r="G16" s="4"/>
      <c r="H16" s="12"/>
    </row>
    <row r="17" spans="1:8" s="9" customFormat="1" ht="47.25" x14ac:dyDescent="0.25">
      <c r="A17" s="7" t="s">
        <v>26</v>
      </c>
      <c r="B17" s="8" t="s">
        <v>25</v>
      </c>
      <c r="C17" s="6">
        <f>SUM(C18:C20)</f>
        <v>9993308.4499999993</v>
      </c>
      <c r="D17" s="6">
        <f>SUM(D18:D20)</f>
        <v>8522642.6500000004</v>
      </c>
      <c r="E17" s="11">
        <f t="shared" si="0"/>
        <v>85.283494376679641</v>
      </c>
      <c r="F17" s="6">
        <f>F18+F19+F20</f>
        <v>42891218.600000001</v>
      </c>
      <c r="G17" s="6">
        <f>G18+G19+G20</f>
        <v>37473527.160000004</v>
      </c>
      <c r="H17" s="11">
        <f t="shared" si="1"/>
        <v>87.368763078230657</v>
      </c>
    </row>
    <row r="18" spans="1:8" ht="15.75" x14ac:dyDescent="0.25">
      <c r="A18" s="1" t="s">
        <v>28</v>
      </c>
      <c r="B18" s="2" t="s">
        <v>27</v>
      </c>
      <c r="C18" s="17">
        <v>1492300</v>
      </c>
      <c r="D18" s="17">
        <v>1397614.77</v>
      </c>
      <c r="E18" s="12">
        <f t="shared" si="0"/>
        <v>93.655080747838909</v>
      </c>
      <c r="F18" s="14">
        <v>1259000</v>
      </c>
      <c r="G18" s="14">
        <v>1055314.21</v>
      </c>
      <c r="H18" s="12">
        <f t="shared" si="1"/>
        <v>83.821621127879268</v>
      </c>
    </row>
    <row r="19" spans="1:8" ht="63" hidden="1" x14ac:dyDescent="0.25">
      <c r="A19" s="1" t="s">
        <v>30</v>
      </c>
      <c r="B19" s="2" t="s">
        <v>29</v>
      </c>
      <c r="C19" s="16"/>
      <c r="D19" s="16"/>
      <c r="E19" s="12" t="e">
        <f t="shared" si="0"/>
        <v>#DIV/0!</v>
      </c>
      <c r="F19" s="4"/>
      <c r="G19" s="4"/>
      <c r="H19" s="12" t="s">
        <v>10</v>
      </c>
    </row>
    <row r="20" spans="1:8" ht="78.75" x14ac:dyDescent="0.25">
      <c r="A20" s="1" t="s">
        <v>100</v>
      </c>
      <c r="B20" s="2" t="s">
        <v>103</v>
      </c>
      <c r="C20" s="17">
        <v>8501008.4499999993</v>
      </c>
      <c r="D20" s="17">
        <v>7125027.8799999999</v>
      </c>
      <c r="E20" s="12">
        <f t="shared" si="0"/>
        <v>83.81391363044699</v>
      </c>
      <c r="F20" s="14">
        <v>41632218.600000001</v>
      </c>
      <c r="G20" s="14">
        <v>36418212.950000003</v>
      </c>
      <c r="H20" s="12">
        <f t="shared" si="1"/>
        <v>87.476032204538825</v>
      </c>
    </row>
    <row r="21" spans="1:8" s="9" customFormat="1" ht="15.75" x14ac:dyDescent="0.25">
      <c r="A21" s="7" t="s">
        <v>32</v>
      </c>
      <c r="B21" s="8" t="s">
        <v>31</v>
      </c>
      <c r="C21" s="6">
        <f>SUM(C22:C26)</f>
        <v>169901359.58000001</v>
      </c>
      <c r="D21" s="6">
        <f>SUM(D22:D26)</f>
        <v>132294075.77000001</v>
      </c>
      <c r="E21" s="11">
        <f t="shared" si="0"/>
        <v>77.865224914641033</v>
      </c>
      <c r="F21" s="6">
        <f>F22+F23+F24+F25+F26</f>
        <v>221092887.29000002</v>
      </c>
      <c r="G21" s="6">
        <f>G22+G23+G24+G25+G26</f>
        <v>155698439.74000001</v>
      </c>
      <c r="H21" s="11">
        <f t="shared" si="1"/>
        <v>70.422183928411798</v>
      </c>
    </row>
    <row r="22" spans="1:8" ht="15.75" x14ac:dyDescent="0.25">
      <c r="A22" s="1" t="s">
        <v>34</v>
      </c>
      <c r="B22" s="2" t="s">
        <v>33</v>
      </c>
      <c r="C22" s="16">
        <v>40000</v>
      </c>
      <c r="D22" s="16">
        <v>39200</v>
      </c>
      <c r="E22" s="12">
        <f t="shared" si="0"/>
        <v>98</v>
      </c>
      <c r="F22" s="14">
        <v>100000</v>
      </c>
      <c r="G22" s="14">
        <v>58000</v>
      </c>
      <c r="H22" s="12">
        <f t="shared" si="1"/>
        <v>57.999999999999993</v>
      </c>
    </row>
    <row r="23" spans="1:8" ht="31.5" x14ac:dyDescent="0.25">
      <c r="A23" s="1" t="s">
        <v>36</v>
      </c>
      <c r="B23" s="2" t="s">
        <v>35</v>
      </c>
      <c r="C23" s="16">
        <v>447300</v>
      </c>
      <c r="D23" s="16">
        <v>260000</v>
      </c>
      <c r="E23" s="12">
        <f t="shared" si="0"/>
        <v>58.126536999776434</v>
      </c>
      <c r="F23" s="14">
        <v>473100</v>
      </c>
      <c r="G23" s="14">
        <v>292794.53000000003</v>
      </c>
      <c r="H23" s="12">
        <f t="shared" si="1"/>
        <v>61.888507715070816</v>
      </c>
    </row>
    <row r="24" spans="1:8" ht="15.75" x14ac:dyDescent="0.25">
      <c r="A24" s="1" t="s">
        <v>38</v>
      </c>
      <c r="B24" s="2" t="s">
        <v>37</v>
      </c>
      <c r="C24" s="16">
        <v>404500</v>
      </c>
      <c r="D24" s="16">
        <v>159544.23000000001</v>
      </c>
      <c r="E24" s="12">
        <f t="shared" si="0"/>
        <v>39.442331273176762</v>
      </c>
      <c r="F24" s="14">
        <v>2816270</v>
      </c>
      <c r="G24" s="14">
        <v>2001864</v>
      </c>
      <c r="H24" s="12">
        <f t="shared" si="1"/>
        <v>71.082105053847826</v>
      </c>
    </row>
    <row r="25" spans="1:8" ht="31.5" x14ac:dyDescent="0.25">
      <c r="A25" s="1" t="s">
        <v>40</v>
      </c>
      <c r="B25" s="2" t="s">
        <v>39</v>
      </c>
      <c r="C25" s="16">
        <v>98903116.400000006</v>
      </c>
      <c r="D25" s="16">
        <v>86680157.829999998</v>
      </c>
      <c r="E25" s="12">
        <f t="shared" si="0"/>
        <v>87.641482882535328</v>
      </c>
      <c r="F25" s="14">
        <v>130994900</v>
      </c>
      <c r="G25" s="14">
        <v>99128004.25</v>
      </c>
      <c r="H25" s="12">
        <f t="shared" si="1"/>
        <v>75.673178306941722</v>
      </c>
    </row>
    <row r="26" spans="1:8" ht="31.5" x14ac:dyDescent="0.25">
      <c r="A26" s="1" t="s">
        <v>42</v>
      </c>
      <c r="B26" s="2" t="s">
        <v>41</v>
      </c>
      <c r="C26" s="16">
        <v>70106443.180000007</v>
      </c>
      <c r="D26" s="16">
        <v>45155173.710000001</v>
      </c>
      <c r="E26" s="12">
        <f t="shared" si="0"/>
        <v>64.409448920497908</v>
      </c>
      <c r="F26" s="14">
        <v>86708617.290000007</v>
      </c>
      <c r="G26" s="14">
        <v>54217776.960000001</v>
      </c>
      <c r="H26" s="12">
        <f t="shared" si="1"/>
        <v>62.528706666681991</v>
      </c>
    </row>
    <row r="27" spans="1:8" s="9" customFormat="1" ht="31.5" x14ac:dyDescent="0.25">
      <c r="A27" s="7" t="s">
        <v>44</v>
      </c>
      <c r="B27" s="8" t="s">
        <v>43</v>
      </c>
      <c r="C27" s="6">
        <f>SUM(C28:C30)</f>
        <v>96063839.739999995</v>
      </c>
      <c r="D27" s="6">
        <f>SUM(D28:D30)</f>
        <v>55713305.219999999</v>
      </c>
      <c r="E27" s="11">
        <f t="shared" si="0"/>
        <v>57.996125671001629</v>
      </c>
      <c r="F27" s="6">
        <f>F28+F29+F30</f>
        <v>104065677.12</v>
      </c>
      <c r="G27" s="6">
        <f>G28+G29+G30</f>
        <v>73953458.159999996</v>
      </c>
      <c r="H27" s="11">
        <f t="shared" si="1"/>
        <v>71.064216566546662</v>
      </c>
    </row>
    <row r="28" spans="1:8" ht="15.75" x14ac:dyDescent="0.25">
      <c r="A28" s="1" t="s">
        <v>46</v>
      </c>
      <c r="B28" s="2" t="s">
        <v>45</v>
      </c>
      <c r="C28" s="16">
        <v>2190000</v>
      </c>
      <c r="D28" s="16">
        <v>277613.5</v>
      </c>
      <c r="E28" s="12">
        <f t="shared" si="0"/>
        <v>12.676415525114153</v>
      </c>
      <c r="F28" s="14">
        <v>190000</v>
      </c>
      <c r="G28" s="14">
        <v>120159.96</v>
      </c>
      <c r="H28" s="12">
        <f t="shared" si="1"/>
        <v>63.242084210526315</v>
      </c>
    </row>
    <row r="29" spans="1:8" ht="15.75" x14ac:dyDescent="0.25">
      <c r="A29" s="1" t="s">
        <v>101</v>
      </c>
      <c r="B29" s="2" t="s">
        <v>104</v>
      </c>
      <c r="C29" s="16">
        <v>3293900</v>
      </c>
      <c r="D29" s="16">
        <v>3136114.68</v>
      </c>
      <c r="E29" s="12">
        <f t="shared" si="0"/>
        <v>95.209772002793045</v>
      </c>
      <c r="F29" s="14">
        <v>33406000</v>
      </c>
      <c r="G29" s="14">
        <v>30626771.149999999</v>
      </c>
      <c r="H29" s="12">
        <f t="shared" si="1"/>
        <v>91.680450068849908</v>
      </c>
    </row>
    <row r="30" spans="1:8" ht="15.75" x14ac:dyDescent="0.25">
      <c r="A30" s="1" t="s">
        <v>48</v>
      </c>
      <c r="B30" s="2" t="s">
        <v>47</v>
      </c>
      <c r="C30" s="16">
        <v>90579939.739999995</v>
      </c>
      <c r="D30" s="16">
        <v>52299577.039999999</v>
      </c>
      <c r="E30" s="12">
        <f t="shared" si="0"/>
        <v>57.73858670045523</v>
      </c>
      <c r="F30" s="14">
        <v>70469677.120000005</v>
      </c>
      <c r="G30" s="14">
        <v>43206527.049999997</v>
      </c>
      <c r="H30" s="12">
        <f t="shared" si="1"/>
        <v>61.312225081470608</v>
      </c>
    </row>
    <row r="31" spans="1:8" s="9" customFormat="1" ht="15.75" x14ac:dyDescent="0.25">
      <c r="A31" s="7" t="s">
        <v>50</v>
      </c>
      <c r="B31" s="8" t="s">
        <v>49</v>
      </c>
      <c r="C31" s="6">
        <f>C32</f>
        <v>2475266.65</v>
      </c>
      <c r="D31" s="6">
        <f>D32</f>
        <v>2307753.69</v>
      </c>
      <c r="E31" s="11">
        <f t="shared" si="0"/>
        <v>93.2325287055437</v>
      </c>
      <c r="F31" s="6">
        <f>F32</f>
        <v>606000</v>
      </c>
      <c r="G31" s="6">
        <f>G32</f>
        <v>442190.29</v>
      </c>
      <c r="H31" s="11">
        <f t="shared" si="1"/>
        <v>72.968694719471941</v>
      </c>
    </row>
    <row r="32" spans="1:8" ht="31.5" x14ac:dyDescent="0.25">
      <c r="A32" s="1" t="s">
        <v>52</v>
      </c>
      <c r="B32" s="2" t="s">
        <v>51</v>
      </c>
      <c r="C32" s="16">
        <v>2475266.65</v>
      </c>
      <c r="D32" s="16">
        <v>2307753.69</v>
      </c>
      <c r="E32" s="12">
        <f t="shared" si="0"/>
        <v>93.2325287055437</v>
      </c>
      <c r="F32" s="14">
        <v>606000</v>
      </c>
      <c r="G32" s="14">
        <v>442190.29</v>
      </c>
      <c r="H32" s="12">
        <f t="shared" si="1"/>
        <v>72.968694719471941</v>
      </c>
    </row>
    <row r="33" spans="1:8" s="9" customFormat="1" ht="15.75" x14ac:dyDescent="0.25">
      <c r="A33" s="7" t="s">
        <v>54</v>
      </c>
      <c r="B33" s="8" t="s">
        <v>53</v>
      </c>
      <c r="C33" s="6">
        <f>C34+C35+C36+C37+C38+C39</f>
        <v>598851897.88999999</v>
      </c>
      <c r="D33" s="6">
        <f>D34+D35+D36+D37+D38+D39</f>
        <v>397805941.10000002</v>
      </c>
      <c r="E33" s="11">
        <f t="shared" si="0"/>
        <v>66.428100587412843</v>
      </c>
      <c r="F33" s="6">
        <f>SUM(F34:F39)</f>
        <v>669518319.99000001</v>
      </c>
      <c r="G33" s="6">
        <f>SUM(G34:G39)</f>
        <v>450359355.48000008</v>
      </c>
      <c r="H33" s="11">
        <f t="shared" si="1"/>
        <v>67.266173610712656</v>
      </c>
    </row>
    <row r="34" spans="1:8" ht="15.75" x14ac:dyDescent="0.25">
      <c r="A34" s="1" t="s">
        <v>56</v>
      </c>
      <c r="B34" s="2" t="s">
        <v>55</v>
      </c>
      <c r="C34" s="16">
        <v>146972958.50999999</v>
      </c>
      <c r="D34" s="16">
        <v>100057992.48999999</v>
      </c>
      <c r="E34" s="12">
        <f t="shared" si="0"/>
        <v>68.079185112948565</v>
      </c>
      <c r="F34" s="14">
        <v>156042066.06</v>
      </c>
      <c r="G34" s="14">
        <v>103234419.84</v>
      </c>
      <c r="H34" s="12">
        <f t="shared" si="1"/>
        <v>66.158070350276674</v>
      </c>
    </row>
    <row r="35" spans="1:8" ht="15.75" x14ac:dyDescent="0.25">
      <c r="A35" s="1" t="s">
        <v>58</v>
      </c>
      <c r="B35" s="2" t="s">
        <v>57</v>
      </c>
      <c r="C35" s="16">
        <v>338435807.36000001</v>
      </c>
      <c r="D35" s="16">
        <v>218644907.66999999</v>
      </c>
      <c r="E35" s="12">
        <f t="shared" si="0"/>
        <v>64.604543288595835</v>
      </c>
      <c r="F35" s="14">
        <v>371587033.94</v>
      </c>
      <c r="G35" s="14">
        <v>246243649.86000001</v>
      </c>
      <c r="H35" s="12">
        <f t="shared" si="1"/>
        <v>66.268095323197116</v>
      </c>
    </row>
    <row r="36" spans="1:8" ht="31.5" x14ac:dyDescent="0.25">
      <c r="A36" s="1" t="s">
        <v>60</v>
      </c>
      <c r="B36" s="2" t="s">
        <v>59</v>
      </c>
      <c r="C36" s="16">
        <v>63438515</v>
      </c>
      <c r="D36" s="16">
        <v>43716626.420000002</v>
      </c>
      <c r="E36" s="12">
        <f t="shared" si="0"/>
        <v>68.911806053467686</v>
      </c>
      <c r="F36" s="14">
        <v>63647800</v>
      </c>
      <c r="G36" s="14">
        <v>44569800.369999997</v>
      </c>
      <c r="H36" s="12">
        <f t="shared" si="1"/>
        <v>70.025673110461</v>
      </c>
    </row>
    <row r="37" spans="1:8" ht="47.25" x14ac:dyDescent="0.25">
      <c r="A37" s="1" t="s">
        <v>62</v>
      </c>
      <c r="B37" s="2" t="s">
        <v>61</v>
      </c>
      <c r="C37" s="16">
        <v>424000</v>
      </c>
      <c r="D37" s="16">
        <v>316242</v>
      </c>
      <c r="E37" s="12">
        <f t="shared" si="0"/>
        <v>74.585377358490561</v>
      </c>
      <c r="F37" s="14">
        <v>682800</v>
      </c>
      <c r="G37" s="14">
        <v>229584</v>
      </c>
      <c r="H37" s="12">
        <f t="shared" si="1"/>
        <v>33.623901581722322</v>
      </c>
    </row>
    <row r="38" spans="1:8" ht="15.75" x14ac:dyDescent="0.25">
      <c r="A38" s="1" t="s">
        <v>64</v>
      </c>
      <c r="B38" s="2" t="s">
        <v>63</v>
      </c>
      <c r="C38" s="16">
        <v>14880704.5</v>
      </c>
      <c r="D38" s="16">
        <v>9610109.0500000007</v>
      </c>
      <c r="E38" s="12">
        <f t="shared" si="0"/>
        <v>64.58100858060854</v>
      </c>
      <c r="F38" s="14">
        <v>15087725.59</v>
      </c>
      <c r="G38" s="14">
        <v>10730894.92</v>
      </c>
      <c r="H38" s="12">
        <f t="shared" si="1"/>
        <v>71.12334364771543</v>
      </c>
    </row>
    <row r="39" spans="1:8" ht="31.5" x14ac:dyDescent="0.25">
      <c r="A39" s="1" t="s">
        <v>66</v>
      </c>
      <c r="B39" s="2" t="s">
        <v>65</v>
      </c>
      <c r="C39" s="16">
        <v>34699912.520000003</v>
      </c>
      <c r="D39" s="16">
        <v>25460063.469999999</v>
      </c>
      <c r="E39" s="12">
        <f t="shared" si="0"/>
        <v>73.372125809612839</v>
      </c>
      <c r="F39" s="14">
        <v>62470894.399999999</v>
      </c>
      <c r="G39" s="14">
        <v>45351006.490000002</v>
      </c>
      <c r="H39" s="12">
        <f t="shared" si="1"/>
        <v>72.59541731485119</v>
      </c>
    </row>
    <row r="40" spans="1:8" s="9" customFormat="1" ht="15.75" x14ac:dyDescent="0.25">
      <c r="A40" s="7" t="s">
        <v>68</v>
      </c>
      <c r="B40" s="8" t="s">
        <v>67</v>
      </c>
      <c r="C40" s="6">
        <f>C41+C42</f>
        <v>112853956.03</v>
      </c>
      <c r="D40" s="6">
        <f>D41+D42</f>
        <v>81592586.970000014</v>
      </c>
      <c r="E40" s="11">
        <f t="shared" si="0"/>
        <v>72.299270526511478</v>
      </c>
      <c r="F40" s="6">
        <f>F41+F42</f>
        <v>125353811.48</v>
      </c>
      <c r="G40" s="6">
        <f>G41+G42</f>
        <v>93191546.239999995</v>
      </c>
      <c r="H40" s="11">
        <f t="shared" si="1"/>
        <v>74.342810274156321</v>
      </c>
    </row>
    <row r="41" spans="1:8" ht="15.75" x14ac:dyDescent="0.25">
      <c r="A41" s="1" t="s">
        <v>70</v>
      </c>
      <c r="B41" s="2" t="s">
        <v>69</v>
      </c>
      <c r="C41" s="16">
        <v>109917519.77</v>
      </c>
      <c r="D41" s="16">
        <v>79348127.680000007</v>
      </c>
      <c r="E41" s="12">
        <f t="shared" si="0"/>
        <v>72.188790145587561</v>
      </c>
      <c r="F41" s="14">
        <v>122241611.48</v>
      </c>
      <c r="G41" s="14">
        <v>90565299.659999996</v>
      </c>
      <c r="H41" s="12">
        <f t="shared" si="1"/>
        <v>74.087128403749333</v>
      </c>
    </row>
    <row r="42" spans="1:8" ht="31.5" x14ac:dyDescent="0.25">
      <c r="A42" s="1" t="s">
        <v>72</v>
      </c>
      <c r="B42" s="2" t="s">
        <v>71</v>
      </c>
      <c r="C42" s="16">
        <v>2936436.26</v>
      </c>
      <c r="D42" s="16">
        <v>2244459.29</v>
      </c>
      <c r="E42" s="12">
        <f t="shared" si="0"/>
        <v>76.434803662314138</v>
      </c>
      <c r="F42" s="14">
        <v>3112200</v>
      </c>
      <c r="G42" s="14">
        <v>2626246.58</v>
      </c>
      <c r="H42" s="12">
        <f t="shared" si="1"/>
        <v>84.385533706060016</v>
      </c>
    </row>
    <row r="43" spans="1:8" s="9" customFormat="1" ht="15.75" hidden="1" x14ac:dyDescent="0.25">
      <c r="A43" s="7" t="s">
        <v>106</v>
      </c>
      <c r="B43" s="8" t="s">
        <v>105</v>
      </c>
      <c r="C43" s="6"/>
      <c r="D43" s="6"/>
      <c r="E43" s="11"/>
      <c r="F43" s="6"/>
      <c r="G43" s="6"/>
      <c r="H43" s="11" t="s">
        <v>10</v>
      </c>
    </row>
    <row r="44" spans="1:8" ht="31.5" hidden="1" x14ac:dyDescent="0.25">
      <c r="A44" s="1" t="s">
        <v>102</v>
      </c>
      <c r="B44" s="2" t="s">
        <v>107</v>
      </c>
      <c r="C44" s="4"/>
      <c r="D44" s="4"/>
      <c r="E44" s="12"/>
      <c r="F44" s="4"/>
      <c r="G44" s="4"/>
      <c r="H44" s="12" t="s">
        <v>10</v>
      </c>
    </row>
    <row r="45" spans="1:8" s="9" customFormat="1" ht="15.75" x14ac:dyDescent="0.25">
      <c r="A45" s="7" t="s">
        <v>74</v>
      </c>
      <c r="B45" s="8" t="s">
        <v>73</v>
      </c>
      <c r="C45" s="6">
        <f>SUM(C46:C50)</f>
        <v>253545918.88</v>
      </c>
      <c r="D45" s="6">
        <f>SUM(D46:D50)</f>
        <v>163253635.40000001</v>
      </c>
      <c r="E45" s="11">
        <f t="shared" si="0"/>
        <v>64.38819292424337</v>
      </c>
      <c r="F45" s="6">
        <f>SUM(F46:F50)</f>
        <v>247547209</v>
      </c>
      <c r="G45" s="6">
        <f>SUM(G46:G50)</f>
        <v>167604348.36000001</v>
      </c>
      <c r="H45" s="11">
        <f t="shared" si="1"/>
        <v>67.706014152637863</v>
      </c>
    </row>
    <row r="46" spans="1:8" ht="15.75" x14ac:dyDescent="0.25">
      <c r="A46" s="1" t="s">
        <v>76</v>
      </c>
      <c r="B46" s="2" t="s">
        <v>75</v>
      </c>
      <c r="C46" s="16">
        <v>11717000</v>
      </c>
      <c r="D46" s="16">
        <v>8067241.4000000004</v>
      </c>
      <c r="E46" s="12">
        <f t="shared" si="0"/>
        <v>68.850741657420841</v>
      </c>
      <c r="F46" s="14">
        <v>13180000</v>
      </c>
      <c r="G46" s="14">
        <v>9590312.7100000009</v>
      </c>
      <c r="H46" s="12">
        <f t="shared" si="1"/>
        <v>72.764132852807293</v>
      </c>
    </row>
    <row r="47" spans="1:8" ht="31.5" x14ac:dyDescent="0.25">
      <c r="A47" s="1" t="s">
        <v>78</v>
      </c>
      <c r="B47" s="2" t="s">
        <v>77</v>
      </c>
      <c r="C47" s="16">
        <v>47521900</v>
      </c>
      <c r="D47" s="16">
        <v>35002650</v>
      </c>
      <c r="E47" s="12">
        <f t="shared" si="0"/>
        <v>73.655830259312026</v>
      </c>
      <c r="F47" s="14">
        <v>53592300</v>
      </c>
      <c r="G47" s="14">
        <v>40307806.130000003</v>
      </c>
      <c r="H47" s="12">
        <f t="shared" si="1"/>
        <v>75.21193553924725</v>
      </c>
    </row>
    <row r="48" spans="1:8" ht="31.5" x14ac:dyDescent="0.25">
      <c r="A48" s="1" t="s">
        <v>80</v>
      </c>
      <c r="B48" s="2" t="s">
        <v>79</v>
      </c>
      <c r="C48" s="16">
        <v>114578871</v>
      </c>
      <c r="D48" s="16">
        <v>75513081.409999996</v>
      </c>
      <c r="E48" s="12">
        <f t="shared" si="0"/>
        <v>65.904892194303429</v>
      </c>
      <c r="F48" s="14">
        <v>107370500</v>
      </c>
      <c r="G48" s="14">
        <v>71594067.969999999</v>
      </c>
      <c r="H48" s="12">
        <f t="shared" si="1"/>
        <v>66.679458482544078</v>
      </c>
    </row>
    <row r="49" spans="1:8" ht="15.75" x14ac:dyDescent="0.25">
      <c r="A49" s="1" t="s">
        <v>82</v>
      </c>
      <c r="B49" s="2" t="s">
        <v>81</v>
      </c>
      <c r="C49" s="16">
        <v>54654900</v>
      </c>
      <c r="D49" s="16">
        <v>24532626.57</v>
      </c>
      <c r="E49" s="12">
        <f t="shared" si="0"/>
        <v>44.886417448389807</v>
      </c>
      <c r="F49" s="14">
        <f>47293200-343400</f>
        <v>46949800</v>
      </c>
      <c r="G49" s="14">
        <v>25098919.489999998</v>
      </c>
      <c r="H49" s="12">
        <f t="shared" si="1"/>
        <v>53.459055182343697</v>
      </c>
    </row>
    <row r="50" spans="1:8" ht="31.5" x14ac:dyDescent="0.25">
      <c r="A50" s="1" t="s">
        <v>84</v>
      </c>
      <c r="B50" s="2" t="s">
        <v>83</v>
      </c>
      <c r="C50" s="16">
        <v>25073247.879999999</v>
      </c>
      <c r="D50" s="16">
        <v>20138036.02</v>
      </c>
      <c r="E50" s="12">
        <f t="shared" si="0"/>
        <v>80.31682260064666</v>
      </c>
      <c r="F50" s="14">
        <v>26454609</v>
      </c>
      <c r="G50" s="14">
        <v>21013242.059999999</v>
      </c>
      <c r="H50" s="12">
        <f t="shared" si="1"/>
        <v>79.431308396960233</v>
      </c>
    </row>
    <row r="51" spans="1:8" s="9" customFormat="1" ht="15.75" x14ac:dyDescent="0.25">
      <c r="A51" s="7" t="s">
        <v>86</v>
      </c>
      <c r="B51" s="8" t="s">
        <v>85</v>
      </c>
      <c r="C51" s="6">
        <f>C52+C53</f>
        <v>30023700</v>
      </c>
      <c r="D51" s="6">
        <f>D52+D53</f>
        <v>23190939.559999999</v>
      </c>
      <c r="E51" s="11">
        <f t="shared" si="0"/>
        <v>77.242110599293227</v>
      </c>
      <c r="F51" s="6">
        <f>F52+F53</f>
        <v>31846400</v>
      </c>
      <c r="G51" s="6">
        <f>G52+G53</f>
        <v>23111435.48</v>
      </c>
      <c r="H51" s="11">
        <f t="shared" si="1"/>
        <v>72.57157945639068</v>
      </c>
    </row>
    <row r="52" spans="1:8" ht="15.75" x14ac:dyDescent="0.25">
      <c r="A52" s="1" t="s">
        <v>88</v>
      </c>
      <c r="B52" s="2" t="s">
        <v>87</v>
      </c>
      <c r="C52" s="16">
        <v>28444700</v>
      </c>
      <c r="D52" s="16">
        <v>22041524.379999999</v>
      </c>
      <c r="E52" s="12">
        <f t="shared" si="0"/>
        <v>77.489037957862095</v>
      </c>
      <c r="F52" s="14">
        <v>30189900</v>
      </c>
      <c r="G52" s="14">
        <v>22081331.460000001</v>
      </c>
      <c r="H52" s="12">
        <f t="shared" si="1"/>
        <v>73.141452803752244</v>
      </c>
    </row>
    <row r="53" spans="1:8" ht="31.5" x14ac:dyDescent="0.25">
      <c r="A53" s="1" t="s">
        <v>90</v>
      </c>
      <c r="B53" s="2" t="s">
        <v>89</v>
      </c>
      <c r="C53" s="16">
        <v>1579000</v>
      </c>
      <c r="D53" s="16">
        <v>1149415.18</v>
      </c>
      <c r="E53" s="12">
        <f t="shared" si="0"/>
        <v>72.793868271057633</v>
      </c>
      <c r="F53" s="14">
        <v>1656500</v>
      </c>
      <c r="G53" s="14">
        <v>1030104.02</v>
      </c>
      <c r="H53" s="12">
        <f t="shared" si="1"/>
        <v>62.185573196498645</v>
      </c>
    </row>
    <row r="54" spans="1:8" s="9" customFormat="1" ht="31.5" x14ac:dyDescent="0.25">
      <c r="A54" s="7" t="s">
        <v>92</v>
      </c>
      <c r="B54" s="8" t="s">
        <v>91</v>
      </c>
      <c r="C54" s="6">
        <f>C55</f>
        <v>2700000</v>
      </c>
      <c r="D54" s="6">
        <f>D55</f>
        <v>1829398</v>
      </c>
      <c r="E54" s="11">
        <f t="shared" si="0"/>
        <v>67.755481481481482</v>
      </c>
      <c r="F54" s="6">
        <f>F55</f>
        <v>1516000</v>
      </c>
      <c r="G54" s="6">
        <f>G55</f>
        <v>1200000</v>
      </c>
      <c r="H54" s="11">
        <f t="shared" si="1"/>
        <v>79.155672823218993</v>
      </c>
    </row>
    <row r="55" spans="1:8" ht="31.5" x14ac:dyDescent="0.25">
      <c r="A55" s="1" t="s">
        <v>94</v>
      </c>
      <c r="B55" s="2" t="s">
        <v>93</v>
      </c>
      <c r="C55" s="16">
        <v>2700000</v>
      </c>
      <c r="D55" s="16">
        <v>1829398</v>
      </c>
      <c r="E55" s="12">
        <f t="shared" si="0"/>
        <v>67.755481481481482</v>
      </c>
      <c r="F55" s="14">
        <v>1516000</v>
      </c>
      <c r="G55" s="14">
        <v>1200000</v>
      </c>
      <c r="H55" s="12">
        <f t="shared" si="1"/>
        <v>79.155672823218993</v>
      </c>
    </row>
    <row r="56" spans="1:8" s="9" customFormat="1" ht="63" x14ac:dyDescent="0.25">
      <c r="A56" s="7" t="s">
        <v>96</v>
      </c>
      <c r="B56" s="8" t="s">
        <v>95</v>
      </c>
      <c r="C56" s="6">
        <f>C57</f>
        <v>32251788.550000001</v>
      </c>
      <c r="D56" s="6">
        <f>D57</f>
        <v>22665160.559999999</v>
      </c>
      <c r="E56" s="11">
        <f t="shared" si="0"/>
        <v>70.275670215504988</v>
      </c>
      <c r="F56" s="6">
        <f>F57</f>
        <v>40107900</v>
      </c>
      <c r="G56" s="6">
        <f>G57</f>
        <v>29501050.510000002</v>
      </c>
      <c r="H56" s="11">
        <f t="shared" si="1"/>
        <v>73.554213783319497</v>
      </c>
    </row>
    <row r="57" spans="1:8" ht="78.75" x14ac:dyDescent="0.25">
      <c r="A57" s="1" t="s">
        <v>98</v>
      </c>
      <c r="B57" s="2" t="s">
        <v>97</v>
      </c>
      <c r="C57" s="18">
        <v>32251788.550000001</v>
      </c>
      <c r="D57" s="18">
        <v>22665160.559999999</v>
      </c>
      <c r="E57" s="19">
        <f t="shared" si="0"/>
        <v>70.275670215504988</v>
      </c>
      <c r="F57" s="20">
        <v>40107900</v>
      </c>
      <c r="G57" s="20">
        <v>29501050.510000002</v>
      </c>
      <c r="H57" s="19">
        <f t="shared" si="1"/>
        <v>73.554213783319497</v>
      </c>
    </row>
    <row r="58" spans="1:8" ht="31.5" customHeight="1" x14ac:dyDescent="0.25">
      <c r="A58" s="30" t="s">
        <v>99</v>
      </c>
      <c r="B58" s="31"/>
      <c r="C58" s="25">
        <v>-81088300</v>
      </c>
      <c r="D58" s="24">
        <v>-4031309.6</v>
      </c>
      <c r="E58" s="21" t="s">
        <v>10</v>
      </c>
      <c r="F58" s="22">
        <v>-99098450</v>
      </c>
      <c r="G58" s="24">
        <v>-20770304.550000001</v>
      </c>
      <c r="H58" s="23" t="s">
        <v>10</v>
      </c>
    </row>
  </sheetData>
  <mergeCells count="4">
    <mergeCell ref="A1:H1"/>
    <mergeCell ref="G3:H3"/>
    <mergeCell ref="A5:B5"/>
    <mergeCell ref="A58:B58"/>
  </mergeCells>
  <pageMargins left="0.7" right="0.7" top="0.75" bottom="0.75" header="0.3" footer="0.3"/>
  <pageSetup paperSize="9" scale="4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7" sqref="O27:P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июля 2023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2024-10-11T10:36:31Z</dcterms:modified>
</cp:coreProperties>
</file>