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52.153\Shared\БЮДЖЕТНЫЙ ОТДЕЛ 2024\Отчет ОБ ИСПОЛНЕНИИ БЮДЖЕТА 24 г\Отчет об исполнении бюджета за 9 мес. 2023 г\Материалы к отчету об исполнении за 1 пол. 2023\"/>
    </mc:Choice>
  </mc:AlternateContent>
  <bookViews>
    <workbookView xWindow="0" yWindow="0" windowWidth="28740" windowHeight="11595"/>
  </bookViews>
  <sheets>
    <sheet name="план 23-25 " sheetId="1" r:id="rId1"/>
  </sheets>
  <definedNames>
    <definedName name="_xlnm.Print_Titles" localSheetId="0">'план 23-25 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G36" i="1"/>
  <c r="F36" i="1"/>
  <c r="G16" i="1"/>
  <c r="F16" i="1"/>
  <c r="G5" i="1"/>
  <c r="F5" i="1"/>
  <c r="F29" i="1" s="1"/>
  <c r="F37" i="1" s="1"/>
  <c r="G29" i="1" l="1"/>
  <c r="G37" i="1" s="1"/>
  <c r="D36" i="1"/>
  <c r="C36" i="1"/>
  <c r="B36" i="1"/>
  <c r="D16" i="1"/>
  <c r="C16" i="1"/>
  <c r="B16" i="1"/>
  <c r="D5" i="1"/>
  <c r="D29" i="1" s="1"/>
  <c r="C5" i="1"/>
  <c r="B5" i="1"/>
  <c r="B29" i="1" l="1"/>
  <c r="B37" i="1" s="1"/>
  <c r="D37" i="1"/>
  <c r="C29" i="1"/>
  <c r="C37" i="1" s="1"/>
  <c r="K33" i="1"/>
  <c r="K6" i="1" l="1"/>
  <c r="J35" i="1"/>
  <c r="J34" i="1"/>
  <c r="K23" i="1"/>
  <c r="J24" i="1"/>
  <c r="J23" i="1"/>
  <c r="K18" i="1"/>
  <c r="K8" i="1"/>
  <c r="J8" i="1"/>
  <c r="J20" i="1"/>
  <c r="J6" i="1" l="1"/>
  <c r="J33" i="1" l="1"/>
  <c r="E6" i="1" l="1"/>
  <c r="K26" i="1" l="1"/>
  <c r="I6" i="1"/>
  <c r="J10" i="1"/>
  <c r="E14" i="1"/>
  <c r="K7" i="1" l="1"/>
  <c r="K10" i="1"/>
  <c r="K11" i="1"/>
  <c r="K12" i="1"/>
  <c r="K13" i="1"/>
  <c r="K14" i="1"/>
  <c r="K17" i="1"/>
  <c r="K19" i="1"/>
  <c r="K21" i="1"/>
  <c r="K22" i="1"/>
  <c r="K25" i="1"/>
  <c r="K30" i="1"/>
  <c r="K31" i="1"/>
  <c r="K32" i="1"/>
  <c r="J7" i="1"/>
  <c r="J9" i="1"/>
  <c r="J11" i="1"/>
  <c r="J12" i="1"/>
  <c r="J13" i="1"/>
  <c r="J14" i="1"/>
  <c r="J17" i="1"/>
  <c r="J18" i="1"/>
  <c r="J19" i="1"/>
  <c r="J21" i="1"/>
  <c r="J22" i="1"/>
  <c r="J25" i="1"/>
  <c r="J26" i="1"/>
  <c r="J30" i="1"/>
  <c r="J31" i="1"/>
  <c r="J32" i="1"/>
  <c r="J36" i="1"/>
  <c r="I7" i="1"/>
  <c r="I8" i="1"/>
  <c r="I9" i="1"/>
  <c r="I10" i="1"/>
  <c r="I11" i="1"/>
  <c r="I12" i="1"/>
  <c r="I13" i="1"/>
  <c r="I14" i="1"/>
  <c r="I15" i="1"/>
  <c r="I17" i="1"/>
  <c r="I18" i="1"/>
  <c r="I19" i="1"/>
  <c r="I20" i="1"/>
  <c r="I21" i="1"/>
  <c r="I22" i="1"/>
  <c r="I23" i="1"/>
  <c r="I24" i="1"/>
  <c r="I25" i="1"/>
  <c r="I26" i="1"/>
  <c r="I27" i="1"/>
  <c r="I30" i="1"/>
  <c r="I31" i="1"/>
  <c r="I32" i="1"/>
  <c r="I33" i="1"/>
  <c r="I34" i="1"/>
  <c r="I35" i="1"/>
  <c r="K36" i="1"/>
  <c r="H16" i="1"/>
  <c r="H5" i="1"/>
  <c r="K5" i="1" s="1"/>
  <c r="E7" i="1"/>
  <c r="E8" i="1"/>
  <c r="E9" i="1"/>
  <c r="E10" i="1"/>
  <c r="E11" i="1"/>
  <c r="E12" i="1"/>
  <c r="E13" i="1"/>
  <c r="E15" i="1"/>
  <c r="E17" i="1"/>
  <c r="E18" i="1"/>
  <c r="E19" i="1"/>
  <c r="E20" i="1"/>
  <c r="E21" i="1"/>
  <c r="E22" i="1"/>
  <c r="E24" i="1"/>
  <c r="E25" i="1"/>
  <c r="E26" i="1"/>
  <c r="E27" i="1"/>
  <c r="E28" i="1"/>
  <c r="E30" i="1"/>
  <c r="E31" i="1"/>
  <c r="E32" i="1"/>
  <c r="E33" i="1"/>
  <c r="E34" i="1"/>
  <c r="E35" i="1"/>
  <c r="J5" i="1" l="1"/>
  <c r="I5" i="1"/>
  <c r="E5" i="1"/>
  <c r="K16" i="1"/>
  <c r="I36" i="1"/>
  <c r="E36" i="1"/>
  <c r="J16" i="1"/>
  <c r="I28" i="1"/>
  <c r="I16" i="1" s="1"/>
  <c r="E23" i="1"/>
  <c r="E16" i="1" s="1"/>
  <c r="H29" i="1"/>
  <c r="E29" i="1" l="1"/>
  <c r="E37" i="1" s="1"/>
  <c r="I29" i="1"/>
  <c r="I37" i="1" s="1"/>
  <c r="J29" i="1"/>
  <c r="K29" i="1"/>
  <c r="H37" i="1"/>
  <c r="J37" i="1" l="1"/>
  <c r="K37" i="1"/>
</calcChain>
</file>

<file path=xl/sharedStrings.xml><?xml version="1.0" encoding="utf-8"?>
<sst xmlns="http://schemas.openxmlformats.org/spreadsheetml/2006/main" count="57" uniqueCount="47">
  <si>
    <t>ВСЕГО ДОХОДОВ</t>
  </si>
  <si>
    <t>Возврат остатков субсидий, субвенций</t>
  </si>
  <si>
    <t>Прочие безвозмездные</t>
  </si>
  <si>
    <t>Иные межбюджетные трансферты</t>
  </si>
  <si>
    <t>Субвенции</t>
  </si>
  <si>
    <t>Субсидии</t>
  </si>
  <si>
    <t>Дотация</t>
  </si>
  <si>
    <t>Прочие неналоговые доходы</t>
  </si>
  <si>
    <t>Невыясненные поступления</t>
  </si>
  <si>
    <t>Штрафы, санкции, возмещение ущерба</t>
  </si>
  <si>
    <t>Доходы от продажи земельных участков</t>
  </si>
  <si>
    <t xml:space="preserve">Доходы от реализации имущества </t>
  </si>
  <si>
    <t>Прочие доходы от компенсации затрат государства</t>
  </si>
  <si>
    <t>Доходы от оказания платных услуг (работ)</t>
  </si>
  <si>
    <t>Плата за негативное воздействие на окружающую среду</t>
  </si>
  <si>
    <t>Доходы от перечисления части прибыли</t>
  </si>
  <si>
    <t>Доходы от сдачи в аренду имущества</t>
  </si>
  <si>
    <t>Арендная плата и поступления от продажи права на заключение договоров аренды за земли</t>
  </si>
  <si>
    <t>НЕНАЛОГОВЫЕ  ДОХОДЫ</t>
  </si>
  <si>
    <t>Задолженность по отмененным налогам, сборам и иным обязательным платежам</t>
  </si>
  <si>
    <t>Государственная пошлина</t>
  </si>
  <si>
    <t>Земельный налог</t>
  </si>
  <si>
    <t>Налог на имущество физических лиц</t>
  </si>
  <si>
    <t>Налог, взимаемый в связи с применением патентной системы налогообложения</t>
  </si>
  <si>
    <t>Единый сельскохозяйственный налог</t>
  </si>
  <si>
    <t xml:space="preserve">Единый налог на вмененный доход для отдельных видов деятельности </t>
  </si>
  <si>
    <t>Налог, взимаемый в связи с применением упрощенной системы налогообложения</t>
  </si>
  <si>
    <t>Доходы от уплаты акцизов</t>
  </si>
  <si>
    <t>Налог на доходы физических лиц</t>
  </si>
  <si>
    <t>НАЛОГОВЫЕ  ДОХОДЫ</t>
  </si>
  <si>
    <t>Наименование налогов и сборов</t>
  </si>
  <si>
    <t>Платежи от государственных и муниципальных унитарных предприятий</t>
  </si>
  <si>
    <t>ИТОГО НАЛОГОВЫХ И НЕНАЛОГОВЫХ ДОХОДОВ</t>
  </si>
  <si>
    <t>ИТОГО БЕЗВОЗМЕЗДНЫХ ДОХОДОВ</t>
  </si>
  <si>
    <t>Отклоне
ние от уточненного плана 2022 года   (+,-)</t>
  </si>
  <si>
    <t xml:space="preserve">         (в тыс. рублей)</t>
  </si>
  <si>
    <t xml:space="preserve"> -</t>
  </si>
  <si>
    <t>Первоначальный план 2023 г.</t>
  </si>
  <si>
    <t>Уточнен
ный план на 01.10.2023 г.</t>
  </si>
  <si>
    <t xml:space="preserve">Факт на 01.10.2023 г. </t>
  </si>
  <si>
    <t>Сведения об исполнении доходов бюджета Борисовского района 
за 9 месяцев 2024 года в сравнении с запланированными значениями на соответствующий период и с соответстующим периодом 2023 года</t>
  </si>
  <si>
    <t>Первоначальный план 2024 г.</t>
  </si>
  <si>
    <t>Уточнен
ный план на 01.10.2024 г.</t>
  </si>
  <si>
    <t xml:space="preserve">Факт на 01.10.2024 г. </t>
  </si>
  <si>
    <t>Отклоне
ние от уточненного плана 2024 года   (+,-)</t>
  </si>
  <si>
    <t>Факт на 01.10.2024 г. к факту на 01.10.2023 г. (%)</t>
  </si>
  <si>
    <t>Исполнение на 01.10.2024 г. к уточненному плану на 01.10.2024 г.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</si>
</sst>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2" borderId="2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0" fillId="2" borderId="0" xfId="0" applyFill="1"/>
    <xf numFmtId="0" fontId="5" fillId="0" borderId="2" xfId="0" applyFont="1" applyBorder="1"/>
    <xf numFmtId="0" fontId="8" fillId="0" borderId="3" xfId="0" applyFont="1" applyBorder="1" applyAlignment="1">
      <alignment wrapText="1"/>
    </xf>
    <xf numFmtId="0" fontId="10" fillId="0" borderId="2" xfId="0" applyFont="1" applyBorder="1"/>
    <xf numFmtId="0" fontId="8" fillId="0" borderId="2" xfId="0" applyFont="1" applyBorder="1"/>
    <xf numFmtId="164" fontId="4" fillId="0" borderId="2" xfId="0" applyNumberFormat="1" applyFont="1" applyFill="1" applyBorder="1"/>
    <xf numFmtId="164" fontId="9" fillId="0" borderId="2" xfId="0" applyNumberFormat="1" applyFont="1" applyFill="1" applyBorder="1"/>
    <xf numFmtId="0" fontId="3" fillId="0" borderId="1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3" fontId="7" fillId="0" borderId="2" xfId="0" applyNumberFormat="1" applyFont="1" applyFill="1" applyBorder="1"/>
    <xf numFmtId="3" fontId="9" fillId="0" borderId="2" xfId="0" applyNumberFormat="1" applyFont="1" applyFill="1" applyBorder="1"/>
    <xf numFmtId="3" fontId="6" fillId="0" borderId="2" xfId="0" applyNumberFormat="1" applyFont="1" applyFill="1" applyBorder="1"/>
    <xf numFmtId="0" fontId="11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 applyAlignment="1">
      <alignment vertical="top"/>
    </xf>
    <xf numFmtId="0" fontId="8" fillId="0" borderId="0" xfId="0" applyFont="1" applyFill="1" applyAlignment="1">
      <alignment horizontal="right"/>
    </xf>
    <xf numFmtId="0" fontId="5" fillId="0" borderId="0" xfId="0" applyFont="1" applyFill="1"/>
    <xf numFmtId="0" fontId="14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zoomScaleSheetLayoutView="100" workbookViewId="0">
      <pane ySplit="4" topLeftCell="A5" activePane="bottomLeft" state="frozen"/>
      <selection pane="bottomLeft" activeCell="B1" sqref="B1:J1"/>
    </sheetView>
  </sheetViews>
  <sheetFormatPr defaultRowHeight="15" outlineLevelRow="1" outlineLevelCol="1" x14ac:dyDescent="0.25"/>
  <cols>
    <col min="1" max="1" width="29" customWidth="1"/>
    <col min="2" max="3" width="11.5703125" customWidth="1" outlineLevel="1" collapsed="1"/>
    <col min="4" max="4" width="11.5703125" customWidth="1"/>
    <col min="5" max="7" width="11.5703125" customWidth="1" outlineLevel="1"/>
    <col min="8" max="10" width="11.5703125" customWidth="1"/>
    <col min="11" max="11" width="12.140625" customWidth="1"/>
  </cols>
  <sheetData>
    <row r="1" spans="1:11" s="23" customFormat="1" ht="52.9" customHeight="1" x14ac:dyDescent="0.25">
      <c r="A1" s="22"/>
      <c r="B1" s="31" t="s">
        <v>40</v>
      </c>
      <c r="C1" s="31"/>
      <c r="D1" s="31"/>
      <c r="E1" s="31"/>
      <c r="F1" s="31"/>
      <c r="G1" s="31"/>
      <c r="H1" s="31"/>
      <c r="I1" s="31"/>
      <c r="J1" s="31"/>
      <c r="K1" s="22"/>
    </row>
    <row r="2" spans="1:11" s="23" customFormat="1" x14ac:dyDescent="0.25">
      <c r="A2" s="24"/>
      <c r="B2" s="25"/>
      <c r="C2" s="25"/>
      <c r="D2" s="26"/>
      <c r="E2" s="26"/>
      <c r="F2" s="26"/>
      <c r="G2" s="26"/>
      <c r="H2" s="26"/>
      <c r="I2" s="26"/>
      <c r="J2" s="27" t="s">
        <v>35</v>
      </c>
    </row>
    <row r="3" spans="1:11" s="23" customFormat="1" ht="106.15" customHeight="1" x14ac:dyDescent="0.25">
      <c r="A3" s="28" t="s">
        <v>30</v>
      </c>
      <c r="B3" s="28" t="s">
        <v>37</v>
      </c>
      <c r="C3" s="28" t="s">
        <v>38</v>
      </c>
      <c r="D3" s="28" t="s">
        <v>39</v>
      </c>
      <c r="E3" s="28" t="s">
        <v>34</v>
      </c>
      <c r="F3" s="28" t="s">
        <v>41</v>
      </c>
      <c r="G3" s="28" t="s">
        <v>42</v>
      </c>
      <c r="H3" s="28" t="s">
        <v>43</v>
      </c>
      <c r="I3" s="28" t="s">
        <v>44</v>
      </c>
      <c r="J3" s="15" t="s">
        <v>45</v>
      </c>
      <c r="K3" s="15" t="s">
        <v>46</v>
      </c>
    </row>
    <row r="4" spans="1:11" s="30" customFormat="1" ht="18" customHeight="1" x14ac:dyDescent="0.25">
      <c r="A4" s="29">
        <v>1</v>
      </c>
      <c r="B4" s="29">
        <v>6</v>
      </c>
      <c r="C4" s="29">
        <v>7</v>
      </c>
      <c r="D4" s="29">
        <v>8</v>
      </c>
      <c r="E4" s="29">
        <v>5</v>
      </c>
      <c r="F4" s="29">
        <v>6</v>
      </c>
      <c r="G4" s="29">
        <v>7</v>
      </c>
      <c r="H4" s="29">
        <v>8</v>
      </c>
      <c r="I4" s="29">
        <v>9</v>
      </c>
      <c r="J4" s="17">
        <v>10</v>
      </c>
      <c r="K4" s="17">
        <v>11</v>
      </c>
    </row>
    <row r="5" spans="1:11" ht="24" customHeight="1" x14ac:dyDescent="0.25">
      <c r="A5" s="8" t="s">
        <v>29</v>
      </c>
      <c r="B5" s="18">
        <f>SUM(B6:B15)</f>
        <v>386984</v>
      </c>
      <c r="C5" s="18">
        <f t="shared" ref="C5:D5" si="0">SUM(C6:C15)</f>
        <v>386984</v>
      </c>
      <c r="D5" s="18">
        <f t="shared" si="0"/>
        <v>290286.17292999994</v>
      </c>
      <c r="E5" s="18">
        <f>SUM(E6:E15)</f>
        <v>-96697.827070000014</v>
      </c>
      <c r="F5" s="18">
        <f>SUM(F6:F15)</f>
        <v>430996</v>
      </c>
      <c r="G5" s="18">
        <f>SUM(G6:G15)</f>
        <v>432299</v>
      </c>
      <c r="H5" s="18">
        <f t="shared" ref="H5" si="1">SUM(H6:H15)</f>
        <v>337127.46902999998</v>
      </c>
      <c r="I5" s="18">
        <f>SUM(I6:I15)</f>
        <v>-95171.530970000022</v>
      </c>
      <c r="J5" s="12">
        <f>H5/D5*100</f>
        <v>116.13624776792086</v>
      </c>
      <c r="K5" s="12">
        <f>H5/G5*100</f>
        <v>77.984790395073773</v>
      </c>
    </row>
    <row r="6" spans="1:11" ht="18.75" customHeight="1" x14ac:dyDescent="0.25">
      <c r="A6" s="11" t="s">
        <v>28</v>
      </c>
      <c r="B6" s="19">
        <v>317965</v>
      </c>
      <c r="C6" s="19">
        <v>317965</v>
      </c>
      <c r="D6" s="19">
        <v>254082.12815999999</v>
      </c>
      <c r="E6" s="19">
        <f>D6-C6</f>
        <v>-63882.871840000007</v>
      </c>
      <c r="F6" s="19">
        <v>359371</v>
      </c>
      <c r="G6" s="19">
        <v>360674</v>
      </c>
      <c r="H6" s="19">
        <v>299552.84658999997</v>
      </c>
      <c r="I6" s="19">
        <f>H6-G6</f>
        <v>-61121.153410000028</v>
      </c>
      <c r="J6" s="13">
        <f>H6/D6*100</f>
        <v>117.89607114805267</v>
      </c>
      <c r="K6" s="13">
        <f>H6/G6*100</f>
        <v>83.053629202548549</v>
      </c>
    </row>
    <row r="7" spans="1:11" ht="18.75" customHeight="1" x14ac:dyDescent="0.25">
      <c r="A7" s="10" t="s">
        <v>27</v>
      </c>
      <c r="B7" s="19">
        <v>13686</v>
      </c>
      <c r="C7" s="19">
        <v>13686</v>
      </c>
      <c r="D7" s="19">
        <v>11521.913200000001</v>
      </c>
      <c r="E7" s="19">
        <f t="shared" ref="E7:E15" si="2">D7-C7</f>
        <v>-2164.0867999999991</v>
      </c>
      <c r="F7" s="19">
        <v>15555</v>
      </c>
      <c r="G7" s="19">
        <v>15555</v>
      </c>
      <c r="H7" s="19">
        <v>11122.700269999999</v>
      </c>
      <c r="I7" s="19">
        <f t="shared" ref="I7:I35" si="3">H7-G7</f>
        <v>-4432.2997300000006</v>
      </c>
      <c r="J7" s="13">
        <f>H7/D7*100</f>
        <v>96.535185406534723</v>
      </c>
      <c r="K7" s="13">
        <f>H7/G7*100</f>
        <v>71.505626936676308</v>
      </c>
    </row>
    <row r="8" spans="1:11" ht="40.5" customHeight="1" x14ac:dyDescent="0.25">
      <c r="A8" s="6" t="s">
        <v>26</v>
      </c>
      <c r="B8" s="19">
        <v>3443</v>
      </c>
      <c r="C8" s="19">
        <v>3443</v>
      </c>
      <c r="D8" s="19">
        <v>2275.4398299999998</v>
      </c>
      <c r="E8" s="19">
        <f t="shared" si="2"/>
        <v>-1167.5601700000002</v>
      </c>
      <c r="F8" s="19">
        <v>1851</v>
      </c>
      <c r="G8" s="19">
        <v>1851</v>
      </c>
      <c r="H8" s="19">
        <v>1346.7463399999999</v>
      </c>
      <c r="I8" s="19">
        <f t="shared" si="3"/>
        <v>-504.25366000000008</v>
      </c>
      <c r="J8" s="13">
        <f>H8/D8*100</f>
        <v>59.186198740311234</v>
      </c>
      <c r="K8" s="13">
        <f>H8/G8*100</f>
        <v>72.757770934629932</v>
      </c>
    </row>
    <row r="9" spans="1:11" ht="29.45" customHeight="1" x14ac:dyDescent="0.25">
      <c r="A9" s="6" t="s">
        <v>25</v>
      </c>
      <c r="B9" s="19">
        <v>0</v>
      </c>
      <c r="C9" s="19">
        <v>0</v>
      </c>
      <c r="D9" s="19">
        <v>-80.050700000000006</v>
      </c>
      <c r="E9" s="19">
        <f t="shared" si="2"/>
        <v>-80.050700000000006</v>
      </c>
      <c r="F9" s="19">
        <v>0</v>
      </c>
      <c r="G9" s="19">
        <v>0</v>
      </c>
      <c r="H9" s="19">
        <v>12.98476</v>
      </c>
      <c r="I9" s="19">
        <f t="shared" si="3"/>
        <v>12.98476</v>
      </c>
      <c r="J9" s="13">
        <f t="shared" ref="J9:J33" si="4">H9/D9*100</f>
        <v>-16.220670150292253</v>
      </c>
      <c r="K9" s="13" t="s">
        <v>36</v>
      </c>
    </row>
    <row r="10" spans="1:11" ht="26.25" customHeight="1" x14ac:dyDescent="0.25">
      <c r="A10" s="6" t="s">
        <v>24</v>
      </c>
      <c r="B10" s="19">
        <v>632</v>
      </c>
      <c r="C10" s="19">
        <v>632</v>
      </c>
      <c r="D10" s="19">
        <v>1135.8197399999999</v>
      </c>
      <c r="E10" s="19">
        <f t="shared" si="2"/>
        <v>503.81973999999991</v>
      </c>
      <c r="F10" s="19">
        <v>738</v>
      </c>
      <c r="G10" s="19">
        <v>738</v>
      </c>
      <c r="H10" s="19">
        <v>638.35699999999997</v>
      </c>
      <c r="I10" s="19">
        <f t="shared" si="3"/>
        <v>-99.643000000000029</v>
      </c>
      <c r="J10" s="13">
        <f t="shared" si="4"/>
        <v>56.202316047086839</v>
      </c>
      <c r="K10" s="13">
        <f>H10/G10*100</f>
        <v>86.498238482384821</v>
      </c>
    </row>
    <row r="11" spans="1:11" ht="39.75" customHeight="1" x14ac:dyDescent="0.25">
      <c r="A11" s="9" t="s">
        <v>23</v>
      </c>
      <c r="B11" s="19">
        <v>4759</v>
      </c>
      <c r="C11" s="19">
        <v>4759</v>
      </c>
      <c r="D11" s="19">
        <v>3501.31077</v>
      </c>
      <c r="E11" s="19">
        <f t="shared" si="2"/>
        <v>-1257.68923</v>
      </c>
      <c r="F11" s="19">
        <v>6240</v>
      </c>
      <c r="G11" s="19">
        <v>6240</v>
      </c>
      <c r="H11" s="19">
        <v>4946.6529300000002</v>
      </c>
      <c r="I11" s="19">
        <f t="shared" si="3"/>
        <v>-1293.3470699999998</v>
      </c>
      <c r="J11" s="13">
        <f t="shared" si="4"/>
        <v>141.28003067833936</v>
      </c>
      <c r="K11" s="13">
        <f>H11/G11*100</f>
        <v>79.27328413461538</v>
      </c>
    </row>
    <row r="12" spans="1:11" ht="28.5" customHeight="1" x14ac:dyDescent="0.25">
      <c r="A12" s="6" t="s">
        <v>22</v>
      </c>
      <c r="B12" s="19">
        <v>14716</v>
      </c>
      <c r="C12" s="19">
        <v>14716</v>
      </c>
      <c r="D12" s="19">
        <v>1553.65671</v>
      </c>
      <c r="E12" s="19">
        <f t="shared" si="2"/>
        <v>-13162.343290000001</v>
      </c>
      <c r="F12" s="19">
        <v>15305</v>
      </c>
      <c r="G12" s="19">
        <v>15305</v>
      </c>
      <c r="H12" s="19">
        <v>4447.17209</v>
      </c>
      <c r="I12" s="19">
        <f t="shared" si="3"/>
        <v>-10857.82791</v>
      </c>
      <c r="J12" s="13">
        <f t="shared" si="4"/>
        <v>286.23904247161522</v>
      </c>
      <c r="K12" s="13">
        <f>H12/G12*100</f>
        <v>29.056988500490039</v>
      </c>
    </row>
    <row r="13" spans="1:11" ht="15.75" customHeight="1" x14ac:dyDescent="0.25">
      <c r="A13" s="6" t="s">
        <v>21</v>
      </c>
      <c r="B13" s="19">
        <v>28807</v>
      </c>
      <c r="C13" s="19">
        <v>28807</v>
      </c>
      <c r="D13" s="20">
        <v>14398.93044</v>
      </c>
      <c r="E13" s="19">
        <f t="shared" si="2"/>
        <v>-14408.06956</v>
      </c>
      <c r="F13" s="19">
        <v>29257</v>
      </c>
      <c r="G13" s="19">
        <v>29257</v>
      </c>
      <c r="H13" s="20">
        <v>12606.04754</v>
      </c>
      <c r="I13" s="19">
        <f t="shared" si="3"/>
        <v>-16650.95246</v>
      </c>
      <c r="J13" s="13">
        <f t="shared" si="4"/>
        <v>87.548499470353718</v>
      </c>
      <c r="K13" s="13">
        <f>H13/G13*100</f>
        <v>43.087286939877636</v>
      </c>
    </row>
    <row r="14" spans="1:11" ht="18" customHeight="1" x14ac:dyDescent="0.25">
      <c r="A14" s="6" t="s">
        <v>20</v>
      </c>
      <c r="B14" s="19">
        <v>2976</v>
      </c>
      <c r="C14" s="19">
        <v>2976</v>
      </c>
      <c r="D14" s="19">
        <v>1897.02478</v>
      </c>
      <c r="E14" s="19">
        <f t="shared" si="2"/>
        <v>-1078.97522</v>
      </c>
      <c r="F14" s="19">
        <v>2679</v>
      </c>
      <c r="G14" s="19">
        <v>2679</v>
      </c>
      <c r="H14" s="19">
        <v>2453.9615100000001</v>
      </c>
      <c r="I14" s="19">
        <f t="shared" si="3"/>
        <v>-225.03848999999991</v>
      </c>
      <c r="J14" s="13">
        <f t="shared" si="4"/>
        <v>129.35843199686616</v>
      </c>
      <c r="K14" s="13">
        <f>H14/G14*100</f>
        <v>91.599907054871224</v>
      </c>
    </row>
    <row r="15" spans="1:11" ht="25.9" hidden="1" customHeight="1" outlineLevel="1" x14ac:dyDescent="0.25">
      <c r="A15" s="6" t="s">
        <v>19</v>
      </c>
      <c r="B15" s="19">
        <v>0</v>
      </c>
      <c r="C15" s="19">
        <v>0</v>
      </c>
      <c r="D15" s="19">
        <v>0</v>
      </c>
      <c r="E15" s="19">
        <f t="shared" si="2"/>
        <v>0</v>
      </c>
      <c r="F15" s="19">
        <v>0</v>
      </c>
      <c r="G15" s="19">
        <v>0</v>
      </c>
      <c r="H15" s="19">
        <v>0</v>
      </c>
      <c r="I15" s="19">
        <f t="shared" si="3"/>
        <v>0</v>
      </c>
      <c r="J15" s="13" t="s">
        <v>36</v>
      </c>
      <c r="K15" s="13" t="s">
        <v>36</v>
      </c>
    </row>
    <row r="16" spans="1:11" ht="26.1" customHeight="1" collapsed="1" x14ac:dyDescent="0.25">
      <c r="A16" s="8" t="s">
        <v>18</v>
      </c>
      <c r="B16" s="18">
        <f t="shared" ref="B16:D16" si="5">SUM(B17:B28)</f>
        <v>13430</v>
      </c>
      <c r="C16" s="18">
        <f t="shared" si="5"/>
        <v>15876</v>
      </c>
      <c r="D16" s="18">
        <f t="shared" si="5"/>
        <v>14142.149369999999</v>
      </c>
      <c r="E16" s="18">
        <f t="shared" ref="E16:I16" si="6">SUM(E17:E28)</f>
        <v>-1733.8506300000001</v>
      </c>
      <c r="F16" s="18">
        <f t="shared" si="6"/>
        <v>12916</v>
      </c>
      <c r="G16" s="18">
        <f t="shared" si="6"/>
        <v>13013</v>
      </c>
      <c r="H16" s="18">
        <f t="shared" si="6"/>
        <v>11403.606679999999</v>
      </c>
      <c r="I16" s="18">
        <f t="shared" si="6"/>
        <v>-1609.3933199999999</v>
      </c>
      <c r="J16" s="12">
        <f t="shared" si="4"/>
        <v>80.635597755675519</v>
      </c>
      <c r="K16" s="12">
        <f t="shared" ref="K16:K26" si="7">H16/G16*100</f>
        <v>87.632418965649734</v>
      </c>
    </row>
    <row r="17" spans="1:11" ht="42.75" customHeight="1" x14ac:dyDescent="0.25">
      <c r="A17" s="6" t="s">
        <v>17</v>
      </c>
      <c r="B17" s="19">
        <v>10600</v>
      </c>
      <c r="C17" s="19">
        <v>10600</v>
      </c>
      <c r="D17" s="19">
        <v>7451.0006800000001</v>
      </c>
      <c r="E17" s="19">
        <f t="shared" ref="E17:E28" si="8">D17-C17</f>
        <v>-3148.9993199999999</v>
      </c>
      <c r="F17" s="19">
        <v>10600</v>
      </c>
      <c r="G17" s="19">
        <v>10600</v>
      </c>
      <c r="H17" s="19">
        <v>8318.4508000000005</v>
      </c>
      <c r="I17" s="19">
        <f t="shared" si="3"/>
        <v>-2281.5491999999995</v>
      </c>
      <c r="J17" s="13">
        <f t="shared" si="4"/>
        <v>111.64206201629283</v>
      </c>
      <c r="K17" s="13">
        <f t="shared" si="7"/>
        <v>78.475950943396228</v>
      </c>
    </row>
    <row r="18" spans="1:11" ht="28.5" customHeight="1" x14ac:dyDescent="0.25">
      <c r="A18" s="6" t="s">
        <v>16</v>
      </c>
      <c r="B18" s="19">
        <v>376</v>
      </c>
      <c r="C18" s="19">
        <v>376</v>
      </c>
      <c r="D18" s="19">
        <v>257.01877000000002</v>
      </c>
      <c r="E18" s="19">
        <f t="shared" si="8"/>
        <v>-118.98122999999998</v>
      </c>
      <c r="F18" s="19">
        <v>376</v>
      </c>
      <c r="G18" s="19">
        <v>376</v>
      </c>
      <c r="H18" s="19">
        <v>448.11363999999998</v>
      </c>
      <c r="I18" s="19">
        <f t="shared" si="3"/>
        <v>72.113639999999975</v>
      </c>
      <c r="J18" s="13">
        <f t="shared" si="4"/>
        <v>174.35055035085568</v>
      </c>
      <c r="K18" s="13">
        <f>H18/G18*100</f>
        <v>119.17915957446807</v>
      </c>
    </row>
    <row r="19" spans="1:11" ht="28.5" hidden="1" customHeight="1" x14ac:dyDescent="0.25">
      <c r="A19" s="6" t="s">
        <v>15</v>
      </c>
      <c r="B19" s="19"/>
      <c r="C19" s="19"/>
      <c r="D19" s="19"/>
      <c r="E19" s="19">
        <f t="shared" si="8"/>
        <v>0</v>
      </c>
      <c r="F19" s="19"/>
      <c r="G19" s="19"/>
      <c r="H19" s="19"/>
      <c r="I19" s="19">
        <f t="shared" si="3"/>
        <v>0</v>
      </c>
      <c r="J19" s="13" t="e">
        <f t="shared" si="4"/>
        <v>#DIV/0!</v>
      </c>
      <c r="K19" s="13" t="e">
        <f t="shared" si="7"/>
        <v>#DIV/0!</v>
      </c>
    </row>
    <row r="20" spans="1:11" ht="42" customHeight="1" x14ac:dyDescent="0.25">
      <c r="A20" s="6" t="s">
        <v>31</v>
      </c>
      <c r="B20" s="19">
        <v>0</v>
      </c>
      <c r="C20" s="19">
        <v>0</v>
      </c>
      <c r="D20" s="19">
        <v>2.8795999999999999</v>
      </c>
      <c r="E20" s="19">
        <f t="shared" si="8"/>
        <v>2.8795999999999999</v>
      </c>
      <c r="F20" s="19">
        <v>0</v>
      </c>
      <c r="G20" s="19">
        <v>0</v>
      </c>
      <c r="H20" s="19">
        <v>0</v>
      </c>
      <c r="I20" s="19">
        <f t="shared" si="3"/>
        <v>0</v>
      </c>
      <c r="J20" s="13">
        <f>H20/D20*100</f>
        <v>0</v>
      </c>
      <c r="K20" s="13" t="s">
        <v>36</v>
      </c>
    </row>
    <row r="21" spans="1:11" ht="28.5" customHeight="1" x14ac:dyDescent="0.25">
      <c r="A21" s="6" t="s">
        <v>14</v>
      </c>
      <c r="B21" s="19">
        <v>436</v>
      </c>
      <c r="C21" s="19">
        <v>436</v>
      </c>
      <c r="D21" s="19">
        <v>461.58443</v>
      </c>
      <c r="E21" s="19">
        <f t="shared" si="8"/>
        <v>25.584429999999998</v>
      </c>
      <c r="F21" s="19">
        <v>380</v>
      </c>
      <c r="G21" s="19">
        <v>380</v>
      </c>
      <c r="H21" s="19">
        <v>300.73944</v>
      </c>
      <c r="I21" s="19">
        <f t="shared" si="3"/>
        <v>-79.260559999999998</v>
      </c>
      <c r="J21" s="13">
        <f t="shared" si="4"/>
        <v>65.153722797798878</v>
      </c>
      <c r="K21" s="13">
        <f t="shared" si="7"/>
        <v>79.141957894736848</v>
      </c>
    </row>
    <row r="22" spans="1:11" ht="26.25" customHeight="1" x14ac:dyDescent="0.25">
      <c r="A22" s="6" t="s">
        <v>13</v>
      </c>
      <c r="B22" s="19">
        <v>818</v>
      </c>
      <c r="C22" s="19">
        <v>1173</v>
      </c>
      <c r="D22" s="19">
        <v>1180.7329999999999</v>
      </c>
      <c r="E22" s="19">
        <f t="shared" si="8"/>
        <v>7.7329999999999472</v>
      </c>
      <c r="F22" s="19">
        <v>112</v>
      </c>
      <c r="G22" s="19">
        <v>112</v>
      </c>
      <c r="H22" s="19">
        <v>48.5</v>
      </c>
      <c r="I22" s="19">
        <f t="shared" si="3"/>
        <v>-63.5</v>
      </c>
      <c r="J22" s="13">
        <f t="shared" si="4"/>
        <v>4.1076178949855731</v>
      </c>
      <c r="K22" s="13">
        <f t="shared" si="7"/>
        <v>43.303571428571431</v>
      </c>
    </row>
    <row r="23" spans="1:11" ht="26.25" customHeight="1" x14ac:dyDescent="0.25">
      <c r="A23" s="6" t="s">
        <v>12</v>
      </c>
      <c r="B23" s="19">
        <v>52</v>
      </c>
      <c r="C23" s="19">
        <v>178</v>
      </c>
      <c r="D23" s="19">
        <v>194.13534000000001</v>
      </c>
      <c r="E23" s="19">
        <f t="shared" si="8"/>
        <v>16.135340000000014</v>
      </c>
      <c r="F23" s="19">
        <v>25</v>
      </c>
      <c r="G23" s="19">
        <v>25</v>
      </c>
      <c r="H23" s="19">
        <v>119.6186</v>
      </c>
      <c r="I23" s="19">
        <f t="shared" si="3"/>
        <v>94.618600000000001</v>
      </c>
      <c r="J23" s="13">
        <f>H23/D23*100</f>
        <v>61.616087004045724</v>
      </c>
      <c r="K23" s="13">
        <f>H23/G23*100</f>
        <v>478.4744</v>
      </c>
    </row>
    <row r="24" spans="1:11" ht="18.75" customHeight="1" x14ac:dyDescent="0.25">
      <c r="A24" s="6" t="s">
        <v>11</v>
      </c>
      <c r="B24" s="19">
        <v>0</v>
      </c>
      <c r="C24" s="19">
        <v>924</v>
      </c>
      <c r="D24" s="19">
        <v>924</v>
      </c>
      <c r="E24" s="19">
        <f t="shared" si="8"/>
        <v>0</v>
      </c>
      <c r="F24" s="19">
        <v>0</v>
      </c>
      <c r="G24" s="19">
        <v>0</v>
      </c>
      <c r="H24" s="19">
        <v>4.3053999999999997</v>
      </c>
      <c r="I24" s="19">
        <f t="shared" si="3"/>
        <v>4.3053999999999997</v>
      </c>
      <c r="J24" s="13">
        <f>H24/D24*100</f>
        <v>0.46595238095238095</v>
      </c>
      <c r="K24" s="13" t="s">
        <v>36</v>
      </c>
    </row>
    <row r="25" spans="1:11" ht="29.25" customHeight="1" x14ac:dyDescent="0.25">
      <c r="A25" s="6" t="s">
        <v>10</v>
      </c>
      <c r="B25" s="19">
        <v>500</v>
      </c>
      <c r="C25" s="19">
        <v>1541</v>
      </c>
      <c r="D25" s="19">
        <v>2795.0656300000001</v>
      </c>
      <c r="E25" s="19">
        <f t="shared" si="8"/>
        <v>1254.0656300000001</v>
      </c>
      <c r="F25" s="19">
        <v>805</v>
      </c>
      <c r="G25" s="19">
        <v>902</v>
      </c>
      <c r="H25" s="19">
        <v>1608.7900999999999</v>
      </c>
      <c r="I25" s="19">
        <f t="shared" si="3"/>
        <v>706.79009999999994</v>
      </c>
      <c r="J25" s="13">
        <f t="shared" si="4"/>
        <v>57.55822270262756</v>
      </c>
      <c r="K25" s="13">
        <f t="shared" si="7"/>
        <v>178.35810421286033</v>
      </c>
    </row>
    <row r="26" spans="1:11" ht="25.5" customHeight="1" x14ac:dyDescent="0.25">
      <c r="A26" s="6" t="s">
        <v>9</v>
      </c>
      <c r="B26" s="19">
        <v>648</v>
      </c>
      <c r="C26" s="19">
        <v>648</v>
      </c>
      <c r="D26" s="19">
        <v>861.43191999999999</v>
      </c>
      <c r="E26" s="19">
        <f t="shared" si="8"/>
        <v>213.43191999999999</v>
      </c>
      <c r="F26" s="19">
        <v>618</v>
      </c>
      <c r="G26" s="19">
        <v>618</v>
      </c>
      <c r="H26" s="19">
        <v>542.47880999999995</v>
      </c>
      <c r="I26" s="19">
        <f t="shared" si="3"/>
        <v>-75.521190000000047</v>
      </c>
      <c r="J26" s="13">
        <f t="shared" si="4"/>
        <v>62.974078090814182</v>
      </c>
      <c r="K26" s="13">
        <f t="shared" si="7"/>
        <v>87.779742718446599</v>
      </c>
    </row>
    <row r="27" spans="1:11" ht="18.75" customHeight="1" outlineLevel="1" x14ac:dyDescent="0.25">
      <c r="A27" s="6" t="s">
        <v>8</v>
      </c>
      <c r="B27" s="19">
        <v>0</v>
      </c>
      <c r="C27" s="19">
        <v>0</v>
      </c>
      <c r="D27" s="19">
        <v>14.3</v>
      </c>
      <c r="E27" s="19">
        <f t="shared" si="8"/>
        <v>14.3</v>
      </c>
      <c r="F27" s="19">
        <v>0</v>
      </c>
      <c r="G27" s="19">
        <v>0</v>
      </c>
      <c r="H27" s="19">
        <v>12.60989</v>
      </c>
      <c r="I27" s="19">
        <f t="shared" si="3"/>
        <v>12.60989</v>
      </c>
      <c r="J27" s="13" t="s">
        <v>36</v>
      </c>
      <c r="K27" s="13" t="s">
        <v>36</v>
      </c>
    </row>
    <row r="28" spans="1:11" ht="18.75" hidden="1" customHeight="1" x14ac:dyDescent="0.25">
      <c r="A28" s="6" t="s">
        <v>7</v>
      </c>
      <c r="B28" s="19">
        <v>0</v>
      </c>
      <c r="C28" s="19">
        <v>0</v>
      </c>
      <c r="D28" s="19">
        <v>0</v>
      </c>
      <c r="E28" s="19">
        <f t="shared" si="8"/>
        <v>0</v>
      </c>
      <c r="F28" s="19">
        <v>0</v>
      </c>
      <c r="G28" s="19">
        <v>0</v>
      </c>
      <c r="H28" s="19">
        <v>0</v>
      </c>
      <c r="I28" s="19">
        <f t="shared" si="3"/>
        <v>0</v>
      </c>
      <c r="J28" s="13" t="s">
        <v>36</v>
      </c>
      <c r="K28" s="13" t="s">
        <v>36</v>
      </c>
    </row>
    <row r="29" spans="1:11" s="7" customFormat="1" ht="30.6" customHeight="1" x14ac:dyDescent="0.25">
      <c r="A29" s="5" t="s">
        <v>32</v>
      </c>
      <c r="B29" s="18">
        <f t="shared" ref="B29:D29" si="9">B5+B16</f>
        <v>400414</v>
      </c>
      <c r="C29" s="18">
        <f t="shared" si="9"/>
        <v>402860</v>
      </c>
      <c r="D29" s="18">
        <f t="shared" si="9"/>
        <v>304428.32229999994</v>
      </c>
      <c r="E29" s="18">
        <f>E5+E16</f>
        <v>-98431.677700000015</v>
      </c>
      <c r="F29" s="18">
        <f t="shared" ref="F29:G29" si="10">F5+F16</f>
        <v>443912</v>
      </c>
      <c r="G29" s="18">
        <f t="shared" si="10"/>
        <v>445312</v>
      </c>
      <c r="H29" s="18">
        <f t="shared" ref="H29:I29" si="11">H5+H16</f>
        <v>348531.07571</v>
      </c>
      <c r="I29" s="18">
        <f t="shared" si="11"/>
        <v>-96780.924290000024</v>
      </c>
      <c r="J29" s="12">
        <f t="shared" si="4"/>
        <v>114.48707304129833</v>
      </c>
      <c r="K29" s="12">
        <f t="shared" ref="K29:K32" si="12">H29/G29*100</f>
        <v>78.266715406276944</v>
      </c>
    </row>
    <row r="30" spans="1:11" ht="19.5" customHeight="1" x14ac:dyDescent="0.25">
      <c r="A30" s="6" t="s">
        <v>6</v>
      </c>
      <c r="B30" s="19">
        <v>211262.5</v>
      </c>
      <c r="C30" s="19">
        <v>211262.5</v>
      </c>
      <c r="D30" s="19">
        <v>158445</v>
      </c>
      <c r="E30" s="19">
        <f t="shared" ref="E30:E35" si="13">D30-C30</f>
        <v>-52817.5</v>
      </c>
      <c r="F30" s="19">
        <v>209482.7</v>
      </c>
      <c r="G30" s="19">
        <v>216482.7</v>
      </c>
      <c r="H30" s="19">
        <v>163113</v>
      </c>
      <c r="I30" s="19">
        <f t="shared" si="3"/>
        <v>-53369.700000000012</v>
      </c>
      <c r="J30" s="13">
        <f t="shared" si="4"/>
        <v>102.94613272744486</v>
      </c>
      <c r="K30" s="13">
        <f t="shared" si="12"/>
        <v>75.346898389571081</v>
      </c>
    </row>
    <row r="31" spans="1:11" ht="19.5" customHeight="1" x14ac:dyDescent="0.25">
      <c r="A31" s="6" t="s">
        <v>5</v>
      </c>
      <c r="B31" s="19">
        <v>69300.5</v>
      </c>
      <c r="C31" s="19">
        <v>74136.600000000006</v>
      </c>
      <c r="D31" s="19">
        <v>43691.955609999997</v>
      </c>
      <c r="E31" s="19">
        <f t="shared" si="13"/>
        <v>-30444.644390000009</v>
      </c>
      <c r="F31" s="19">
        <v>44629.4</v>
      </c>
      <c r="G31" s="19">
        <v>80521.399999999994</v>
      </c>
      <c r="H31" s="19">
        <v>39714.001199999999</v>
      </c>
      <c r="I31" s="19">
        <f t="shared" si="3"/>
        <v>-40807.398799999995</v>
      </c>
      <c r="J31" s="13">
        <f t="shared" si="4"/>
        <v>90.895453512065856</v>
      </c>
      <c r="K31" s="13">
        <f t="shared" si="12"/>
        <v>49.321051546545391</v>
      </c>
    </row>
    <row r="32" spans="1:11" ht="19.5" customHeight="1" x14ac:dyDescent="0.25">
      <c r="A32" s="6" t="s">
        <v>4</v>
      </c>
      <c r="B32" s="19">
        <v>604410.6</v>
      </c>
      <c r="C32" s="19">
        <v>598940.80000000005</v>
      </c>
      <c r="D32" s="19">
        <v>402894.37842000002</v>
      </c>
      <c r="E32" s="19">
        <f t="shared" si="13"/>
        <v>-196046.42158000002</v>
      </c>
      <c r="F32" s="19">
        <v>623493.5</v>
      </c>
      <c r="G32" s="19">
        <v>639763.6</v>
      </c>
      <c r="H32" s="19">
        <v>435256.76523000002</v>
      </c>
      <c r="I32" s="19">
        <f t="shared" si="3"/>
        <v>-204506.83476999996</v>
      </c>
      <c r="J32" s="13">
        <f t="shared" si="4"/>
        <v>108.03247415288173</v>
      </c>
      <c r="K32" s="13">
        <f t="shared" si="12"/>
        <v>68.033999625799282</v>
      </c>
    </row>
    <row r="33" spans="1:11" ht="19.5" customHeight="1" x14ac:dyDescent="0.25">
      <c r="A33" s="6" t="s">
        <v>3</v>
      </c>
      <c r="B33" s="19">
        <v>66577</v>
      </c>
      <c r="C33" s="19">
        <v>70262.399999999994</v>
      </c>
      <c r="D33" s="19">
        <v>70262.34</v>
      </c>
      <c r="E33" s="19">
        <f t="shared" si="13"/>
        <v>-5.9999999997671694E-2</v>
      </c>
      <c r="F33" s="19">
        <v>85863</v>
      </c>
      <c r="G33" s="19">
        <v>125700.5</v>
      </c>
      <c r="H33" s="19">
        <v>117737.86214</v>
      </c>
      <c r="I33" s="19">
        <f t="shared" si="3"/>
        <v>-7962.6378600000025</v>
      </c>
      <c r="J33" s="13">
        <f t="shared" si="4"/>
        <v>167.56894538382866</v>
      </c>
      <c r="K33" s="13">
        <f>H33/G33*100</f>
        <v>93.665388872757077</v>
      </c>
    </row>
    <row r="34" spans="1:11" ht="19.5" customHeight="1" outlineLevel="1" x14ac:dyDescent="0.25">
      <c r="A34" s="6" t="s">
        <v>2</v>
      </c>
      <c r="B34" s="19">
        <v>0</v>
      </c>
      <c r="C34" s="19">
        <v>282</v>
      </c>
      <c r="D34" s="19">
        <v>295.40570000000002</v>
      </c>
      <c r="E34" s="19">
        <f t="shared" si="13"/>
        <v>13.405700000000024</v>
      </c>
      <c r="F34" s="19">
        <v>0</v>
      </c>
      <c r="G34" s="19">
        <v>0</v>
      </c>
      <c r="H34" s="19">
        <v>105.20138</v>
      </c>
      <c r="I34" s="19">
        <f t="shared" si="3"/>
        <v>105.20138</v>
      </c>
      <c r="J34" s="13">
        <f>H34/D34*100</f>
        <v>35.612508492557858</v>
      </c>
      <c r="K34" s="13" t="s">
        <v>36</v>
      </c>
    </row>
    <row r="35" spans="1:11" ht="27.75" customHeight="1" outlineLevel="1" x14ac:dyDescent="0.25">
      <c r="A35" s="6" t="s">
        <v>1</v>
      </c>
      <c r="B35" s="19">
        <v>0</v>
      </c>
      <c r="C35" s="19">
        <v>0</v>
      </c>
      <c r="D35" s="19">
        <v>-141.31599600000001</v>
      </c>
      <c r="E35" s="19">
        <f t="shared" si="13"/>
        <v>-141.31599600000001</v>
      </c>
      <c r="F35" s="19">
        <v>0</v>
      </c>
      <c r="G35" s="19">
        <v>0</v>
      </c>
      <c r="H35" s="19">
        <v>-2.1000000000000001E-2</v>
      </c>
      <c r="I35" s="19">
        <f t="shared" si="3"/>
        <v>-2.1000000000000001E-2</v>
      </c>
      <c r="J35" s="13">
        <f>H35/D35*100</f>
        <v>1.4860313477888236E-2</v>
      </c>
      <c r="K35" s="13" t="s">
        <v>36</v>
      </c>
    </row>
    <row r="36" spans="1:11" ht="31.15" customHeight="1" x14ac:dyDescent="0.25">
      <c r="A36" s="5" t="s">
        <v>33</v>
      </c>
      <c r="B36" s="21">
        <f t="shared" ref="B36:D36" si="14">B30+B31+B32+B33+B35+B34</f>
        <v>951550.6</v>
      </c>
      <c r="C36" s="21">
        <f t="shared" si="14"/>
        <v>954884.3</v>
      </c>
      <c r="D36" s="21">
        <f t="shared" si="14"/>
        <v>675447.76373400004</v>
      </c>
      <c r="E36" s="21">
        <f t="shared" ref="E36:G36" si="15">E30+E31+E32+E33+E35+E34</f>
        <v>-279436.53626600001</v>
      </c>
      <c r="F36" s="21">
        <f t="shared" si="15"/>
        <v>963468.6</v>
      </c>
      <c r="G36" s="21">
        <f t="shared" si="15"/>
        <v>1062468.2</v>
      </c>
      <c r="H36" s="21">
        <f>H30+H31+H32+H33+H35+H34</f>
        <v>755926.80895000009</v>
      </c>
      <c r="I36" s="21">
        <f t="shared" ref="I36" si="16">I30+I31+I32+I33+I34+I35</f>
        <v>-306541.39105000003</v>
      </c>
      <c r="J36" s="12">
        <f>H36/D36*100</f>
        <v>111.91491770897235</v>
      </c>
      <c r="K36" s="12">
        <f>H36/G36*100</f>
        <v>71.148182030295132</v>
      </c>
    </row>
    <row r="37" spans="1:11" ht="24" customHeight="1" x14ac:dyDescent="0.25">
      <c r="A37" s="5" t="s">
        <v>0</v>
      </c>
      <c r="B37" s="18">
        <f t="shared" ref="B37" si="17">B29+B36</f>
        <v>1351964.6</v>
      </c>
      <c r="C37" s="18">
        <f>C29+C36</f>
        <v>1357744.3</v>
      </c>
      <c r="D37" s="18">
        <f>D29+D36</f>
        <v>979876.08603399992</v>
      </c>
      <c r="E37" s="18">
        <f t="shared" ref="E37:F37" si="18">E29+E36</f>
        <v>-377868.21396600001</v>
      </c>
      <c r="F37" s="18">
        <f t="shared" si="18"/>
        <v>1407380.6</v>
      </c>
      <c r="G37" s="18">
        <f>G29+G36</f>
        <v>1507780.2</v>
      </c>
      <c r="H37" s="18">
        <f>H29+H36</f>
        <v>1104457.88466</v>
      </c>
      <c r="I37" s="18">
        <f t="shared" ref="I37" si="19">I29+I36</f>
        <v>-403322.31534000009</v>
      </c>
      <c r="J37" s="12">
        <f>H37/D37*100</f>
        <v>112.71403602982481</v>
      </c>
      <c r="K37" s="12">
        <f>H37/G37*100</f>
        <v>73.250589486451673</v>
      </c>
    </row>
    <row r="38" spans="1:11" ht="15" customHeight="1" x14ac:dyDescent="0.25">
      <c r="A38" s="14"/>
      <c r="B38" s="4"/>
      <c r="C38" s="4"/>
      <c r="D38" s="4"/>
      <c r="E38" s="4"/>
      <c r="F38" s="4"/>
      <c r="G38" s="4"/>
      <c r="H38" s="4"/>
      <c r="I38" s="4"/>
    </row>
    <row r="39" spans="1:11" x14ac:dyDescent="0.25">
      <c r="A39" s="3"/>
      <c r="B39" s="3"/>
      <c r="C39" s="3"/>
      <c r="D39" s="3"/>
      <c r="E39" s="16"/>
      <c r="F39" s="3"/>
      <c r="G39" s="3"/>
      <c r="H39" s="3"/>
      <c r="I39" s="3"/>
    </row>
    <row r="40" spans="1:11" x14ac:dyDescent="0.25">
      <c r="A40" s="2"/>
    </row>
    <row r="42" spans="1:11" x14ac:dyDescent="0.25">
      <c r="B42" s="1"/>
      <c r="C42" s="1"/>
      <c r="D42" s="1"/>
      <c r="E42" s="1"/>
      <c r="F42" s="1"/>
      <c r="G42" s="1"/>
      <c r="H42" s="1"/>
      <c r="I42" s="1"/>
    </row>
    <row r="43" spans="1:11" x14ac:dyDescent="0.25">
      <c r="B43" s="1"/>
      <c r="C43" s="1"/>
      <c r="D43" s="1"/>
      <c r="E43" s="1"/>
      <c r="F43" s="1"/>
      <c r="G43" s="1"/>
      <c r="H43" s="1"/>
      <c r="I43" s="1"/>
    </row>
  </sheetData>
  <mergeCells count="1">
    <mergeCell ref="B1:J1"/>
  </mergeCells>
  <pageMargins left="1.1811023622047245" right="0.11811023622047245" top="0.39370078740157483" bottom="0.19685039370078741" header="0.31496062992125984" footer="0.31496062992125984"/>
  <pageSetup paperSize="9" scale="6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23-25 </vt:lpstr>
      <vt:lpstr>'план 23-25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2024-10-11T10:38:10Z</cp:lastPrinted>
  <dcterms:created xsi:type="dcterms:W3CDTF">2022-12-30T07:19:37Z</dcterms:created>
  <dcterms:modified xsi:type="dcterms:W3CDTF">2024-10-11T10:38:20Z</dcterms:modified>
</cp:coreProperties>
</file>